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SAR\Documents\Ejercicio 2023\1. Informes\Primer Trimestre\LDF\"/>
    </mc:Choice>
  </mc:AlternateContent>
  <xr:revisionPtr revIDLastSave="0" documentId="13_ncr:1_{E1AA38D8-88EC-4A5D-9E90-2D2042360ECC}" xr6:coauthVersionLast="47" xr6:coauthVersionMax="47" xr10:uidLastSave="{00000000-0000-0000-0000-000000000000}"/>
  <bookViews>
    <workbookView xWindow="-120" yWindow="-120" windowWidth="21840" windowHeight="13740" firstSheet="1" activeTab="3" xr2:uid="{00000000-000D-0000-FFFF-FFFF00000000}"/>
  </bookViews>
  <sheets>
    <sheet name="BExRepositorySheet" sheetId="4" state="veryHidden" r:id="rId1"/>
    <sheet name="Table" sheetId="1" state="hidden" r:id="rId2"/>
    <sheet name="Sheet1" sheetId="5" state="hidden" r:id="rId3"/>
    <sheet name="Estado Situacion Financiera Det" sheetId="6" r:id="rId4"/>
    <sheet name="Graph" sheetId="2" state="hidden" r:id="rId5"/>
  </sheets>
  <externalReferences>
    <externalReference r:id="rId6"/>
  </externalReferences>
  <definedNames>
    <definedName name="_xlnm.Print_Area" localSheetId="2">Sheet1!$A$1:$M$81</definedName>
    <definedName name="_xlnm.Print_Area" localSheetId="1">Table!$A$1:$M$68</definedName>
    <definedName name="DF_GRID_1">Table!$G$15:$L$67</definedName>
    <definedName name="DF_NAVPANEL_13">Table!$C$15</definedName>
    <definedName name="DF_NAVPANEL_18">Table!$C$15</definedName>
    <definedName name="SAPBEXhrIndnt" hidden="1">"Wide"</definedName>
    <definedName name="SAPsysID" hidden="1">"708C5W7SBKP804JT78WJ0JNKI"</definedName>
    <definedName name="SAPwbID" hidden="1">"ARS"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G10" i="6" s="1"/>
  <c r="G80" i="6"/>
  <c r="G70" i="6"/>
  <c r="C11" i="6"/>
  <c r="C10" i="6" s="1"/>
  <c r="H69" i="6"/>
  <c r="H64" i="6"/>
  <c r="H80" i="6" s="1"/>
  <c r="H58" i="6"/>
  <c r="H43" i="6"/>
  <c r="H39" i="6"/>
  <c r="H32" i="6"/>
  <c r="H24" i="6"/>
  <c r="H20" i="6"/>
  <c r="H10" i="6"/>
  <c r="H48" i="6" s="1"/>
  <c r="H60" i="6" s="1"/>
  <c r="H82" i="6" s="1"/>
  <c r="D61" i="6"/>
  <c r="D42" i="6"/>
  <c r="D39" i="6"/>
  <c r="D32" i="6"/>
  <c r="D26" i="6"/>
  <c r="D18" i="6"/>
  <c r="D10" i="6"/>
  <c r="D48" i="6" s="1"/>
  <c r="D63" i="6" s="1"/>
  <c r="G69" i="6"/>
  <c r="G64" i="6"/>
  <c r="G58" i="6"/>
  <c r="G43" i="6"/>
  <c r="G39" i="6"/>
  <c r="G32" i="6"/>
  <c r="G24" i="6"/>
  <c r="G20" i="6"/>
  <c r="C61" i="6"/>
  <c r="C42" i="6"/>
  <c r="C39" i="6"/>
  <c r="C32" i="6"/>
  <c r="C26" i="6"/>
  <c r="C18" i="6"/>
  <c r="M9" i="6"/>
  <c r="M8" i="6"/>
  <c r="G48" i="6" l="1"/>
  <c r="G60" i="6" s="1"/>
  <c r="C48" i="6"/>
  <c r="M10" i="6"/>
  <c r="N10" i="6" s="1"/>
  <c r="G82" i="6" l="1"/>
  <c r="C63" i="6"/>
  <c r="T6" i="6"/>
  <c r="T8" i="6"/>
  <c r="T9" i="6"/>
  <c r="T13" i="6"/>
  <c r="T12" i="6"/>
  <c r="M13" i="6" l="1"/>
  <c r="M12" i="6"/>
  <c r="N9" i="6"/>
  <c r="N8" i="6"/>
  <c r="M6" i="6"/>
  <c r="K18" i="6" s="1"/>
  <c r="R17" i="6"/>
  <c r="R16" i="6"/>
  <c r="R15" i="6"/>
  <c r="R14" i="6"/>
  <c r="R13" i="6"/>
  <c r="R12" i="6"/>
  <c r="R11" i="6"/>
  <c r="R10" i="6"/>
  <c r="R9" i="6"/>
  <c r="R8" i="6"/>
  <c r="R6" i="6"/>
  <c r="K15" i="6" l="1"/>
  <c r="N6" i="6"/>
  <c r="O6" i="6" s="1"/>
  <c r="K19" i="6"/>
  <c r="K22" i="6" s="1"/>
  <c r="O8" i="6"/>
  <c r="M15" i="6" l="1"/>
  <c r="M16" i="6" s="1"/>
  <c r="M21" i="6" s="1"/>
  <c r="K16" i="6"/>
  <c r="K21" i="6" s="1"/>
  <c r="K24" i="6" l="1"/>
  <c r="K25" i="6"/>
</calcChain>
</file>

<file path=xl/sharedStrings.xml><?xml version="1.0" encoding="utf-8"?>
<sst xmlns="http://schemas.openxmlformats.org/spreadsheetml/2006/main" count="456" uniqueCount="277">
  <si>
    <t>FEP8Qry3</t>
  </si>
  <si>
    <t>Information</t>
  </si>
  <si>
    <t>Table</t>
  </si>
  <si>
    <t xml:space="preserve"> </t>
  </si>
  <si>
    <t>Filter</t>
  </si>
  <si>
    <t>Descripción query</t>
  </si>
  <si>
    <t>Estado de Situacion Financiera Det A</t>
  </si>
  <si>
    <t>Actualidad datos (fecha)</t>
  </si>
  <si>
    <t>Modificado por</t>
  </si>
  <si>
    <t>Autor</t>
  </si>
  <si>
    <t>ADVJYNOQUIO</t>
  </si>
  <si>
    <t>Fe.clave</t>
  </si>
  <si>
    <t>16/10/2018</t>
  </si>
  <si>
    <t>Nombre técnico query</t>
  </si>
  <si>
    <t>ZFI_VRL_MP02_Q008A</t>
  </si>
  <si>
    <t>Usuario actual</t>
  </si>
  <si>
    <t>InfoSitio</t>
  </si>
  <si>
    <t>ZVRL_MP02</t>
  </si>
  <si>
    <t>Últ.actual.pantalla</t>
  </si>
  <si>
    <t>Área funcional</t>
  </si>
  <si>
    <t/>
  </si>
  <si>
    <t>Centro de beneficio</t>
  </si>
  <si>
    <t>Centro de coste</t>
  </si>
  <si>
    <t>Ejercicio/Período</t>
  </si>
  <si>
    <t>Ejercicio</t>
  </si>
  <si>
    <t>Estruct.</t>
  </si>
  <si>
    <t>Período contable</t>
  </si>
  <si>
    <t>Ratios</t>
  </si>
  <si>
    <t>Actualidad de datos</t>
  </si>
  <si>
    <t>Hora de modificación</t>
  </si>
  <si>
    <t>Saldo Actual (ORIGINAL)</t>
  </si>
  <si>
    <t>Saldo Anterior (ORIGINAL)</t>
  </si>
  <si>
    <t>Saldo Actual (NUEVO)</t>
  </si>
  <si>
    <t>Saldo Anterior (NUEVO)</t>
  </si>
  <si>
    <t>Saldo acumulado</t>
  </si>
  <si>
    <t>Activo</t>
  </si>
  <si>
    <t xml:space="preserve">  Activo Circulante</t>
  </si>
  <si>
    <t xml:space="preserve">    a. Efectivo y Equivalentes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</si>
  <si>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</si>
  <si>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</si>
  <si>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</si>
  <si>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</si>
  <si>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</si>
  <si>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</t>
  </si>
  <si>
    <t xml:space="preserve">    a7) Otros Efectivos y Equivalentes</t>
  </si>
  <si>
    <t xml:space="preserve">    b. Derechos a Recibir Efectivo o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</si>
  <si>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</si>
  <si>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</si>
  <si>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</si>
  <si>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</si>
  <si>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</si>
  <si>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</si>
  <si>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</t>
  </si>
  <si>
    <t xml:space="preserve">    c. Derechos a Recibir Bienes o Servicios</t>
  </si>
  <si>
    <t xml:space="preserve">    c1) Anticipo a Proveedores por Adquisición de Bienes y</t>
  </si>
  <si>
    <t xml:space="preserve">    c2) Anticipo a Proveedores por Adquisición de Bienes Inm</t>
  </si>
  <si>
    <t xml:space="preserve">    c3) Anticipo a Proveedores por Adquisición de Bienes Int</t>
  </si>
  <si>
    <t xml:space="preserve">    c4) Anticipo a Contratistas por Obras Públicas a Corto P</t>
  </si>
  <si>
    <t xml:space="preserve">    c5) Otros Derechos a Recibir Bienes o Servicios a Corto</t>
  </si>
  <si>
    <t xml:space="preserve">    d. Inventarios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</si>
  <si>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</si>
  <si>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</si>
  <si>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</si>
  <si>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</t>
  </si>
  <si>
    <t xml:space="preserve">    d5) Bienes en Tránsito</t>
  </si>
  <si>
    <t xml:space="preserve">    e. Almacenes</t>
  </si>
  <si>
    <t xml:space="preserve">    f. Estimación por Pérdida o Deterioro de Activos Circ.</t>
  </si>
  <si>
    <t xml:space="preserve">    f1) Estimaciones para Cuentas Incobrables por Derechos a</t>
  </si>
  <si>
    <t xml:space="preserve">    f2) Estimación por Deterioro de Inventarios</t>
  </si>
  <si>
    <t xml:space="preserve">    g. Otros Activos Circulantes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</si>
  <si>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</si>
  <si>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</si>
  <si>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</t>
  </si>
  <si>
    <t xml:space="preserve">    g4) Adquisición con Fondos de Terceros</t>
  </si>
  <si>
    <t xml:space="preserve">  IA. Total de Activos Circulantes</t>
  </si>
  <si>
    <t xml:space="preserve">  Activo No Circulante</t>
  </si>
  <si>
    <t xml:space="preserve">    a. Inversiones Financieras a Largo Plazo</t>
  </si>
  <si>
    <t xml:space="preserve">    b. Derechos a Recibir Efectivo o Equivalentes a LP</t>
  </si>
  <si>
    <t xml:space="preserve">    c. Bienes Inmuebles, Infra. y Construcc. en Proceso</t>
  </si>
  <si>
    <t xml:space="preserve">    d. Bienes Muebles</t>
  </si>
  <si>
    <t xml:space="preserve">    e. Activos Intangibles</t>
  </si>
  <si>
    <t xml:space="preserve">    f. Depreciación, Deterioro y Amort. Acum. de Bien</t>
  </si>
  <si>
    <t xml:space="preserve">    g. Activos Diferidos</t>
  </si>
  <si>
    <t xml:space="preserve">    h. Estimación por Pérdida o Det. de Activos no Circulant</t>
  </si>
  <si>
    <t xml:space="preserve">    i. Otros Activos no Circulantes</t>
  </si>
  <si>
    <t xml:space="preserve">  IB. Total de Activos No Circulantes</t>
  </si>
  <si>
    <t>I. Total del Activo</t>
  </si>
  <si>
    <t>Pasivo</t>
  </si>
  <si>
    <t xml:space="preserve">  Pasivo Circulante</t>
  </si>
  <si>
    <t xml:space="preserve">    a. Cuentas por Pagar a Corto Plazo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</si>
  <si>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</si>
  <si>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</si>
  <si>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</t>
  </si>
  <si>
    <t xml:space="preserve">    a4) Participaciones y Aportaciones por Pagar a Corto Pla</t>
  </si>
  <si>
    <t xml:space="preserve">    a5) Transferencias Otorgadas por Pagar a Corto Plazo</t>
  </si>
  <si>
    <t xml:space="preserve">    a6) Intereses, Comisiones y Otros Gastos de la Deuda Púb</t>
  </si>
  <si>
    <t xml:space="preserve">    a7) Retenciones y Contribuciones por Pagar a Corto Plazo</t>
  </si>
  <si>
    <t xml:space="preserve">    a8) Devoluciones de la Ley de Ingresos por Pagar a Corto</t>
  </si>
  <si>
    <t xml:space="preserve">    a9) Otras Cuentas por Pagar a Corto Plazo</t>
  </si>
  <si>
    <t xml:space="preserve">    b. Documentos por Pagar a Corto Plazo</t>
  </si>
  <si>
    <t xml:space="preserve">    b1) Documentos Comerciales por Pagar a Corto Plazo</t>
  </si>
  <si>
    <t xml:space="preserve">    b2) Documentos con Contratistas por Obras Públicas por P</t>
  </si>
  <si>
    <t xml:space="preserve">    b3) Otros Documentos por Pagar a Corto Plazo</t>
  </si>
  <si>
    <t xml:space="preserve">    c. Porción a Corto Plazo de la Deuda Pública</t>
  </si>
  <si>
    <t xml:space="preserve">    c1) Porción a Corto Plazo de la Deuda Pública</t>
  </si>
  <si>
    <t xml:space="preserve">    c2) Porción a Corto Plazo de Arrendamiento Financiero</t>
  </si>
  <si>
    <t xml:space="preserve">    d. Títulos y Valores a Corto Plazo</t>
  </si>
  <si>
    <t xml:space="preserve">    e. Pasivos Diferidos a Corto Plazo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</si>
  <si>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</si>
  <si>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</si>
  <si>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</si>
  <si>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f. Fondos y Bienes de Terceros en Garantía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</si>
  <si>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</si>
  <si>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</si>
  <si>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</si>
  <si>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</t>
  </si>
  <si>
    <t xml:space="preserve">    f5) Otros Fondos de Terceros en Garantía y/o Administrac</t>
  </si>
  <si>
    <t xml:space="preserve">    f6) Valores y Bienes en Garantía a Corto Plazo</t>
  </si>
  <si>
    <t xml:space="preserve">    g. Provisiones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</si>
  <si>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</si>
  <si>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</si>
  <si>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</si>
  <si>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h. Otros Pasivos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</si>
  <si>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</si>
  <si>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</si>
  <si>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</si>
  <si>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 xml:space="preserve">  IIA. Total de Pasivos Circulantes</t>
  </si>
  <si>
    <t xml:space="preserve">  Pasivo No Circulante</t>
  </si>
  <si>
    <t xml:space="preserve">    a. Cuentas por Pagar a Largo Plazo</t>
  </si>
  <si>
    <t xml:space="preserve">    b. Documentos por Pagar a Largo Plazo</t>
  </si>
  <si>
    <t xml:space="preserve">    c. Deuda Pública a Largo Plazo</t>
  </si>
  <si>
    <t xml:space="preserve">    d. Pasivos Diferidos a Largo Plazo</t>
  </si>
  <si>
    <t xml:space="preserve">    e. Fondos y Bienes de Terceros en Garantía</t>
  </si>
  <si>
    <t xml:space="preserve">    f. Provisiones a Largo Plazo</t>
  </si>
  <si>
    <t xml:space="preserve">  IIB. Total de Pasivos No Circulantes</t>
  </si>
  <si>
    <t>II. Total del Pasivo</t>
  </si>
  <si>
    <t>Hacienda Pública/Patrimonio</t>
  </si>
  <si>
    <t xml:space="preserve">  IIIA. Hacienda Pública/Patrimonio Contribuido</t>
  </si>
  <si>
    <t xml:space="preserve">    Aportaciones</t>
  </si>
  <si>
    <t xml:space="preserve">    Donaciones de Capital</t>
  </si>
  <si>
    <t xml:space="preserve">    Actualización de la Hacienda Pública/Pa</t>
  </si>
  <si>
    <t xml:space="preserve">  IIIB. Hacienda Pública/Patrimonio Generado</t>
  </si>
  <si>
    <t xml:space="preserve">    Resultados del Ejercicio (Ahorro/ Desahorro)</t>
  </si>
  <si>
    <t xml:space="preserve">    Resultados de Ejercicios Anteriores</t>
  </si>
  <si>
    <t xml:space="preserve">    Revalúos</t>
  </si>
  <si>
    <t xml:space="preserve">    Reservas</t>
  </si>
  <si>
    <t xml:space="preserve">    Rectificaciones de Resultados de Ejercicios Anteriores</t>
  </si>
  <si>
    <t xml:space="preserve">  IIIC. Exceso o Insuficiencia en la Actualización de la Hac</t>
  </si>
  <si>
    <t xml:space="preserve">    Resultado por Tenencia de Activos no Monetarios</t>
  </si>
  <si>
    <t xml:space="preserve">    Resultado por Tenencia de Activos no Mo</t>
  </si>
  <si>
    <t>III. Total Hacienda Pública/Patrimonio</t>
  </si>
  <si>
    <t>IV. Total del Pasivo y Hacienda Pública/Patrimonio</t>
  </si>
  <si>
    <t>2018</t>
  </si>
  <si>
    <t>1..12</t>
  </si>
  <si>
    <t>Gob del Edo de Michoacán</t>
  </si>
  <si>
    <t>Selección vacía</t>
  </si>
  <si>
    <t>12</t>
  </si>
  <si>
    <t>Enero</t>
  </si>
  <si>
    <t>Diciembre</t>
  </si>
  <si>
    <t>1</t>
  </si>
  <si>
    <t>2017</t>
  </si>
  <si>
    <t>4to Trimestre 2018</t>
  </si>
  <si>
    <t>4to Trimestre 2017</t>
  </si>
  <si>
    <t>GOBIERNO DEL ESTADO DE MICHOACÁN DE OCAMPO</t>
  </si>
  <si>
    <t>Estado de Situación Financiera Detallado - LDF</t>
  </si>
  <si>
    <t>Actual</t>
  </si>
  <si>
    <t>Anterior</t>
  </si>
  <si>
    <t>Febrero</t>
  </si>
  <si>
    <t>Marzo</t>
  </si>
  <si>
    <t>Abril</t>
  </si>
  <si>
    <t>Mayo</t>
  </si>
  <si>
    <t>Concepto (c)</t>
  </si>
  <si>
    <t>Junio</t>
  </si>
  <si>
    <t>ACTIVO</t>
  </si>
  <si>
    <t>PASIVO</t>
  </si>
  <si>
    <t>Julio</t>
  </si>
  <si>
    <t>Activo Circulante</t>
  </si>
  <si>
    <t>Pasivo Circulante</t>
  </si>
  <si>
    <t>Agosto</t>
  </si>
  <si>
    <t xml:space="preserve">  a. Efectivo y Equivalentes  (a=a1+a2+a3+a4+a5+a6+a7)</t>
  </si>
  <si>
    <t>a. Cuentas por Pagar a Corto Plazo (a=a1+a2+a3+a4+a5+a6+a7+a8+a9)</t>
  </si>
  <si>
    <t>Septiembre</t>
  </si>
  <si>
    <t>Octubre</t>
  </si>
  <si>
    <t>Noviembre</t>
  </si>
  <si>
    <t xml:space="preserve">    a3) Contratistas por Obras Públicas por Pagar a Corto Plazo</t>
  </si>
  <si>
    <t xml:space="preserve">    a4) Participaciones y Aportaciones por Pagar a Corto Plazo</t>
  </si>
  <si>
    <t xml:space="preserve">    a6) Depósitos de Fondos de Terceros en Garantía y/o  Administración</t>
  </si>
  <si>
    <t xml:space="preserve">    a6) Intereses, Comisiones y Otros Gastos de la Deuda Pública por Pagar a Corto Plazo</t>
  </si>
  <si>
    <t xml:space="preserve">  b. Derechos a Recibir Efectivo o Equivalentes (b=b1+b2+b3+b4+b5+b6+b7)</t>
  </si>
  <si>
    <t xml:space="preserve">    a8) Devoluciones de la Ley de Ingresos por Pagar a Corto Plazo</t>
  </si>
  <si>
    <t>b. Documentos por Pagar a Corto Plazo (b=b1+b2+b3)</t>
  </si>
  <si>
    <t xml:space="preserve">    b2) Documentos con Contratistas por Obras Públicas por Pagar a Corto Plazo</t>
  </si>
  <si>
    <t>c. Porción a Corto Plazo de la Deuda Pública a Largo Plazo (c=c1+c2)</t>
  </si>
  <si>
    <t xml:space="preserve">    b7) Otros Derechos a Recibir Efectivo o Equivalentes a Corto Plazo</t>
  </si>
  <si>
    <t xml:space="preserve">  c. Derechos a Recibir Bienes o Servicios (c=c1+c2+c3+c4+c5)</t>
  </si>
  <si>
    <t xml:space="preserve">     c1) Anticipo a Proveedores por Adquisición de Bienes y Prestación de Servicios a Corto Plazo</t>
  </si>
  <si>
    <t>d. Títulos y Valores a Corto Plazo</t>
  </si>
  <si>
    <t xml:space="preserve">    c2) Anticipo a Proveedores por Adquisición de Bienes Inmuebles y Muebles a Corto Plazo</t>
  </si>
  <si>
    <t>e. Pasivos Diferidos a Corto Plazo (e=e1+e2+e3)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</si>
  <si>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</si>
  <si>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</si>
  <si>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</si>
  <si>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>d. Inventarios (d=d1+d2+d3+d4+d5)</t>
  </si>
  <si>
    <t>f. Fondos y Bienes de Terceros en Garantía y/o Administración a Corto Plazo (f=f1+f2+f3+f4+f5+f6)</t>
  </si>
  <si>
    <t xml:space="preserve">    d4) Inventario de Materias Primas, Materiales y Suministros para Producción</t>
  </si>
  <si>
    <t xml:space="preserve">    f4) Fondos de Fideicomisos, Mandatos y Contratos Análogos a Corto Plazo</t>
  </si>
  <si>
    <t xml:space="preserve">    f5) Otros Fondos de Terceros en Garantía y/o Administración a Corto Plazo</t>
  </si>
  <si>
    <t>e. Almacenes</t>
  </si>
  <si>
    <t>f. Estimación por Pérdida o Deterioro de Activos Circulantes (f=f1+f2)</t>
  </si>
  <si>
    <t>g. Provisiones a Corto Plazo (g=g1+g2+g3)</t>
  </si>
  <si>
    <t xml:space="preserve">    f1) Estimaciones para Cuentas Incobrables por Derechos a Recibir Efectivo o Equivalentes</t>
  </si>
  <si>
    <t>g. Otros Activos Circulantes (g=g1+g2+g3+g4)</t>
  </si>
  <si>
    <t>h. Otros Pasivos a Corto Plazo (h=h1+h2+h3)</t>
  </si>
  <si>
    <t xml:space="preserve">    g3) Bienes Derivados de Embargos, Decomisos, Aseguramientos y Dación en Pago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</si>
  <si>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</si>
  <si>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</si>
  <si>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</si>
  <si>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</si>
  <si>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</si>
  <si>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</si>
  <si>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</si>
  <si>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</si>
  <si>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</si>
  <si>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</si>
  <si>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</si>
  <si>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</si>
  <si>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</si>
  <si>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</si>
  <si>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</si>
  <si>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</si>
  <si>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</si>
  <si>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</si>
  <si>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</si>
  <si>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</si>
  <si>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</si>
  <si>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</si>
  <si>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</si>
  <si>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</si>
  <si>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</si>
  <si>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</si>
  <si>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</si>
  <si>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</si>
  <si>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</si>
  <si>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</si>
  <si>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</si>
  <si>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</si>
  <si>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</si>
  <si>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</si>
  <si>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</si>
  <si>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</si>
  <si>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</si>
  <si>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</si>
  <si>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</si>
  <si>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L</t>
  </si>
  <si>
    <t>DIA CONSULTA</t>
  </si>
  <si>
    <t>MES CONSULTA</t>
  </si>
  <si>
    <t>AÑO CONSULTA</t>
  </si>
  <si>
    <t xml:space="preserve">AÑO LOW </t>
  </si>
  <si>
    <t>AÑO HIGH</t>
  </si>
  <si>
    <t>H</t>
  </si>
  <si>
    <t>ADVIVIEYRA</t>
  </si>
  <si>
    <t>(Pesos)</t>
  </si>
  <si>
    <t>003.2022</t>
  </si>
  <si>
    <t>Cuenta de mayor</t>
  </si>
  <si>
    <t>25/01/2022 14:24:31</t>
  </si>
  <si>
    <t>012.2021</t>
  </si>
  <si>
    <t>29/04/2022</t>
  </si>
  <si>
    <t>GRPMJRIOS</t>
  </si>
  <si>
    <t>14:24:31</t>
  </si>
  <si>
    <t>07/05/2020 10:37:04</t>
  </si>
  <si>
    <t>29/04/2022 11:36:16</t>
  </si>
  <si>
    <t>25/01/2022</t>
  </si>
  <si>
    <t>25</t>
  </si>
  <si>
    <t>An</t>
  </si>
  <si>
    <t>Al 31 de marzo del 2023 y 31 d diciembre del 2022</t>
  </si>
  <si>
    <t>Marzo. 2023</t>
  </si>
  <si>
    <t>Diciembre.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</si>
</sst>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;\-\ #,##0.00"/>
    <numFmt numFmtId="165" formatCode="#,##0.00\ &quot;MXN&quot;;\-\ #,##0.00\ &quot;MXN&quot;"/>
    <numFmt numFmtId="166" formatCode="#,##0.00\ &quot;MXN&quot;"/>
    <numFmt numFmtId="167" formatCode="#,##0;\-\ #,##0"/>
  </numFmts>
  <fonts count="61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8"/>
      <name val="Arial"/>
    </font>
    <font>
      <sz val="10"/>
      <name val="Arial"/>
    </font>
  </fonts>
  <fills count="6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10">
    <xf numFmtId="0" fontId="0" fillId="2" borderId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8" borderId="0" applyNumberFormat="0" applyBorder="0" applyAlignment="0" applyProtection="0"/>
    <xf numFmtId="0" fontId="18" fillId="16" borderId="0" applyNumberFormat="0" applyBorder="0" applyAlignment="0" applyProtection="0"/>
    <xf numFmtId="0" fontId="17" fillId="9" borderId="0" applyNumberFormat="0" applyBorder="0" applyAlignment="0" applyProtection="0"/>
    <xf numFmtId="0" fontId="17" fillId="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7" fillId="6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7" fillId="22" borderId="0" applyNumberFormat="0" applyBorder="0" applyAlignment="0" applyProtection="0"/>
    <xf numFmtId="0" fontId="19" fillId="20" borderId="0" applyNumberFormat="0" applyBorder="0" applyAlignment="0" applyProtection="0"/>
    <xf numFmtId="0" fontId="20" fillId="23" borderId="1" applyNumberFormat="0" applyAlignment="0" applyProtection="0"/>
    <xf numFmtId="0" fontId="21" fillId="15" borderId="2" applyNumberFormat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13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21" borderId="1" applyNumberFormat="0" applyAlignment="0" applyProtection="0"/>
    <xf numFmtId="0" fontId="28" fillId="0" borderId="6" applyNumberFormat="0" applyFill="0" applyAlignment="0" applyProtection="0"/>
    <xf numFmtId="0" fontId="29" fillId="21" borderId="0" applyNumberFormat="0" applyBorder="0" applyAlignment="0" applyProtection="0"/>
    <xf numFmtId="0" fontId="7" fillId="20" borderId="1" applyNumberFormat="0" applyFont="0" applyAlignment="0" applyProtection="0"/>
    <xf numFmtId="0" fontId="30" fillId="23" borderId="7" applyNumberFormat="0" applyAlignment="0" applyProtection="0"/>
    <xf numFmtId="4" fontId="9" fillId="27" borderId="1" applyNumberFormat="0" applyProtection="0">
      <alignment vertical="center"/>
    </xf>
    <xf numFmtId="4" fontId="33" fillId="28" borderId="1" applyNumberFormat="0" applyProtection="0">
      <alignment vertical="center"/>
    </xf>
    <xf numFmtId="4" fontId="9" fillId="28" borderId="1" applyNumberFormat="0" applyProtection="0">
      <alignment horizontal="left" vertical="center" indent="1"/>
    </xf>
    <xf numFmtId="0" fontId="14" fillId="27" borderId="8" applyNumberFormat="0" applyProtection="0">
      <alignment horizontal="left" vertical="top" indent="1"/>
    </xf>
    <xf numFmtId="4" fontId="9" fillId="29" borderId="1" applyNumberFormat="0" applyProtection="0">
      <alignment horizontal="left" vertical="center" indent="1"/>
    </xf>
    <xf numFmtId="4" fontId="9" fillId="30" borderId="1" applyNumberFormat="0" applyProtection="0">
      <alignment horizontal="right" vertical="center"/>
    </xf>
    <xf numFmtId="4" fontId="9" fillId="31" borderId="1" applyNumberFormat="0" applyProtection="0">
      <alignment horizontal="right" vertical="center"/>
    </xf>
    <xf numFmtId="4" fontId="9" fillId="32" borderId="9" applyNumberFormat="0" applyProtection="0">
      <alignment horizontal="right" vertical="center"/>
    </xf>
    <xf numFmtId="4" fontId="9" fillId="33" borderId="1" applyNumberFormat="0" applyProtection="0">
      <alignment horizontal="right" vertical="center"/>
    </xf>
    <xf numFmtId="4" fontId="9" fillId="34" borderId="1" applyNumberFormat="0" applyProtection="0">
      <alignment horizontal="right" vertical="center"/>
    </xf>
    <xf numFmtId="4" fontId="9" fillId="35" borderId="1" applyNumberFormat="0" applyProtection="0">
      <alignment horizontal="right" vertical="center"/>
    </xf>
    <xf numFmtId="4" fontId="9" fillId="36" borderId="1" applyNumberFormat="0" applyProtection="0">
      <alignment horizontal="right" vertical="center"/>
    </xf>
    <xf numFmtId="4" fontId="9" fillId="37" borderId="1" applyNumberFormat="0" applyProtection="0">
      <alignment horizontal="right" vertical="center"/>
    </xf>
    <xf numFmtId="4" fontId="9" fillId="38" borderId="1" applyNumberFormat="0" applyProtection="0">
      <alignment horizontal="right" vertical="center"/>
    </xf>
    <xf numFmtId="4" fontId="9" fillId="39" borderId="9" applyNumberFormat="0" applyProtection="0">
      <alignment horizontal="left" vertical="center" indent="1"/>
    </xf>
    <xf numFmtId="4" fontId="13" fillId="40" borderId="9" applyNumberFormat="0" applyProtection="0">
      <alignment horizontal="left" vertical="center" indent="1"/>
    </xf>
    <xf numFmtId="4" fontId="13" fillId="40" borderId="9" applyNumberFormat="0" applyProtection="0">
      <alignment horizontal="left" vertical="center" indent="1"/>
    </xf>
    <xf numFmtId="4" fontId="9" fillId="41" borderId="1" applyNumberFormat="0" applyProtection="0">
      <alignment horizontal="right" vertical="center"/>
    </xf>
    <xf numFmtId="4" fontId="9" fillId="42" borderId="9" applyNumberFormat="0" applyProtection="0">
      <alignment horizontal="left" vertical="center" indent="1"/>
    </xf>
    <xf numFmtId="4" fontId="9" fillId="41" borderId="9" applyNumberFormat="0" applyProtection="0">
      <alignment horizontal="left" vertical="center" indent="1"/>
    </xf>
    <xf numFmtId="0" fontId="9" fillId="43" borderId="1" applyNumberFormat="0" applyProtection="0">
      <alignment horizontal="left" vertical="center" indent="1"/>
    </xf>
    <xf numFmtId="0" fontId="7" fillId="40" borderId="8" applyNumberFormat="0" applyProtection="0">
      <alignment horizontal="left" vertical="top" indent="1"/>
    </xf>
    <xf numFmtId="0" fontId="9" fillId="44" borderId="1" applyNumberFormat="0" applyProtection="0">
      <alignment horizontal="left" vertical="center" indent="1"/>
    </xf>
    <xf numFmtId="0" fontId="7" fillId="41" borderId="8" applyNumberFormat="0" applyProtection="0">
      <alignment horizontal="left" vertical="top" indent="1"/>
    </xf>
    <xf numFmtId="0" fontId="9" fillId="45" borderId="1" applyNumberFormat="0" applyProtection="0">
      <alignment horizontal="left" vertical="center" indent="1"/>
    </xf>
    <xf numFmtId="0" fontId="7" fillId="45" borderId="8" applyNumberFormat="0" applyProtection="0">
      <alignment horizontal="left" vertical="top" indent="1"/>
    </xf>
    <xf numFmtId="0" fontId="9" fillId="42" borderId="1" applyNumberFormat="0" applyProtection="0">
      <alignment horizontal="left" vertical="center" indent="1"/>
    </xf>
    <xf numFmtId="0" fontId="7" fillId="42" borderId="8" applyNumberFormat="0" applyProtection="0">
      <alignment horizontal="left" vertical="top" indent="1"/>
    </xf>
    <xf numFmtId="0" fontId="7" fillId="46" borderId="10" applyNumberFormat="0">
      <protection locked="0"/>
    </xf>
    <xf numFmtId="0" fontId="10" fillId="40" borderId="11" applyBorder="0"/>
    <xf numFmtId="4" fontId="11" fillId="47" borderId="8" applyNumberFormat="0" applyProtection="0">
      <alignment vertical="center"/>
    </xf>
    <xf numFmtId="4" fontId="33" fillId="48" borderId="12" applyNumberFormat="0" applyProtection="0">
      <alignment vertical="center"/>
    </xf>
    <xf numFmtId="4" fontId="11" fillId="43" borderId="8" applyNumberFormat="0" applyProtection="0">
      <alignment horizontal="left" vertical="center" indent="1"/>
    </xf>
    <xf numFmtId="0" fontId="11" fillId="47" borderId="8" applyNumberFormat="0" applyProtection="0">
      <alignment horizontal="left" vertical="top" indent="1"/>
    </xf>
    <xf numFmtId="4" fontId="9" fillId="0" borderId="1" applyNumberFormat="0" applyProtection="0">
      <alignment horizontal="right" vertical="center"/>
    </xf>
    <xf numFmtId="4" fontId="33" fillId="49" borderId="1" applyNumberFormat="0" applyProtection="0">
      <alignment horizontal="right" vertical="center"/>
    </xf>
    <xf numFmtId="4" fontId="9" fillId="29" borderId="1" applyNumberFormat="0" applyProtection="0">
      <alignment horizontal="left" vertical="center" indent="1"/>
    </xf>
    <xf numFmtId="0" fontId="11" fillId="41" borderId="8" applyNumberFormat="0" applyProtection="0">
      <alignment horizontal="left" vertical="top" indent="1"/>
    </xf>
    <xf numFmtId="4" fontId="15" fillId="50" borderId="9" applyNumberFormat="0" applyProtection="0">
      <alignment horizontal="left" vertical="center" indent="1"/>
    </xf>
    <xf numFmtId="0" fontId="9" fillId="51" borderId="12"/>
    <xf numFmtId="4" fontId="16" fillId="46" borderId="1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13" fillId="0" borderId="0"/>
    <xf numFmtId="0" fontId="6" fillId="0" borderId="0"/>
    <xf numFmtId="0" fontId="52" fillId="0" borderId="0" applyNumberFormat="0" applyFill="0" applyBorder="0" applyAlignment="0" applyProtection="0"/>
    <xf numFmtId="0" fontId="25" fillId="0" borderId="35" applyNumberFormat="0" applyFill="0" applyAlignment="0" applyProtection="0"/>
    <xf numFmtId="0" fontId="26" fillId="0" borderId="36" applyNumberFormat="0" applyFill="0" applyAlignment="0" applyProtection="0"/>
    <xf numFmtId="0" fontId="28" fillId="56" borderId="0" applyNumberFormat="0" applyBorder="0" applyAlignment="0" applyProtection="0"/>
    <xf numFmtId="0" fontId="41" fillId="10" borderId="0" applyNumberFormat="0" applyBorder="0" applyAlignment="0" applyProtection="0"/>
    <xf numFmtId="0" fontId="42" fillId="21" borderId="0" applyNumberFormat="0" applyBorder="0" applyAlignment="0" applyProtection="0"/>
    <xf numFmtId="0" fontId="27" fillId="21" borderId="31" applyNumberFormat="0" applyAlignment="0" applyProtection="0"/>
    <xf numFmtId="0" fontId="30" fillId="57" borderId="7" applyNumberFormat="0" applyAlignment="0" applyProtection="0"/>
    <xf numFmtId="0" fontId="39" fillId="57" borderId="31" applyNumberFormat="0" applyAlignment="0" applyProtection="0"/>
    <xf numFmtId="0" fontId="40" fillId="0" borderId="32" applyNumberFormat="0" applyFill="0" applyAlignment="0" applyProtection="0"/>
    <xf numFmtId="0" fontId="21" fillId="16" borderId="2" applyNumberFormat="0" applyAlignment="0" applyProtection="0"/>
    <xf numFmtId="0" fontId="50" fillId="0" borderId="0" applyNumberFormat="0" applyFill="0" applyBorder="0" applyAlignment="0" applyProtection="0"/>
    <xf numFmtId="0" fontId="13" fillId="20" borderId="33" applyNumberFormat="0" applyFont="0" applyAlignment="0" applyProtection="0"/>
    <xf numFmtId="0" fontId="51" fillId="0" borderId="0" applyNumberFormat="0" applyFill="0" applyBorder="0" applyAlignment="0" applyProtection="0"/>
    <xf numFmtId="4" fontId="43" fillId="27" borderId="8" applyNumberFormat="0" applyProtection="0">
      <alignment vertical="center"/>
    </xf>
    <xf numFmtId="4" fontId="44" fillId="27" borderId="8" applyNumberFormat="0" applyProtection="0">
      <alignment vertical="center"/>
    </xf>
    <xf numFmtId="4" fontId="43" fillId="27" borderId="8" applyNumberFormat="0" applyProtection="0">
      <alignment horizontal="left" vertical="center" indent="1"/>
    </xf>
    <xf numFmtId="0" fontId="43" fillId="27" borderId="8" applyNumberFormat="0" applyProtection="0">
      <alignment horizontal="left" vertical="top" indent="1"/>
    </xf>
    <xf numFmtId="4" fontId="43" fillId="41" borderId="0" applyNumberFormat="0" applyProtection="0">
      <alignment horizontal="left" vertical="center" indent="1"/>
    </xf>
    <xf numFmtId="4" fontId="45" fillId="30" borderId="8" applyNumberFormat="0" applyProtection="0">
      <alignment horizontal="right" vertical="center"/>
    </xf>
    <xf numFmtId="4" fontId="45" fillId="58" borderId="8" applyNumberFormat="0" applyProtection="0">
      <alignment horizontal="right" vertical="center"/>
    </xf>
    <xf numFmtId="4" fontId="45" fillId="32" borderId="8" applyNumberFormat="0" applyProtection="0">
      <alignment horizontal="right" vertical="center"/>
    </xf>
    <xf numFmtId="4" fontId="45" fillId="33" borderId="8" applyNumberFormat="0" applyProtection="0">
      <alignment horizontal="right" vertical="center"/>
    </xf>
    <xf numFmtId="4" fontId="45" fillId="34" borderId="8" applyNumberFormat="0" applyProtection="0">
      <alignment horizontal="right" vertical="center"/>
    </xf>
    <xf numFmtId="4" fontId="45" fillId="35" borderId="8" applyNumberFormat="0" applyProtection="0">
      <alignment horizontal="right" vertical="center"/>
    </xf>
    <xf numFmtId="4" fontId="45" fillId="36" borderId="8" applyNumberFormat="0" applyProtection="0">
      <alignment horizontal="right" vertical="center"/>
    </xf>
    <xf numFmtId="4" fontId="45" fillId="37" borderId="8" applyNumberFormat="0" applyProtection="0">
      <alignment horizontal="right" vertical="center"/>
    </xf>
    <xf numFmtId="4" fontId="45" fillId="38" borderId="8" applyNumberFormat="0" applyProtection="0">
      <alignment horizontal="right" vertical="center"/>
    </xf>
    <xf numFmtId="4" fontId="43" fillId="39" borderId="34" applyNumberFormat="0" applyProtection="0">
      <alignment horizontal="left" vertical="center" indent="1"/>
    </xf>
    <xf numFmtId="4" fontId="45" fillId="42" borderId="0" applyNumberFormat="0" applyProtection="0">
      <alignment horizontal="left" vertical="center" indent="1"/>
    </xf>
    <xf numFmtId="4" fontId="46" fillId="40" borderId="0" applyNumberFormat="0" applyProtection="0">
      <alignment horizontal="left" vertical="center" indent="1"/>
    </xf>
    <xf numFmtId="4" fontId="45" fillId="41" borderId="8" applyNumberFormat="0" applyProtection="0">
      <alignment horizontal="right" vertical="center"/>
    </xf>
    <xf numFmtId="4" fontId="45" fillId="42" borderId="0" applyNumberFormat="0" applyProtection="0">
      <alignment horizontal="left" vertical="center" indent="1"/>
    </xf>
    <xf numFmtId="4" fontId="45" fillId="41" borderId="0" applyNumberFormat="0" applyProtection="0">
      <alignment horizontal="left" vertical="center" indent="1"/>
    </xf>
    <xf numFmtId="0" fontId="13" fillId="40" borderId="8" applyNumberFormat="0" applyProtection="0">
      <alignment horizontal="left" vertical="center" indent="1"/>
    </xf>
    <xf numFmtId="0" fontId="13" fillId="40" borderId="8" applyNumberFormat="0" applyProtection="0">
      <alignment horizontal="left" vertical="top" indent="1"/>
    </xf>
    <xf numFmtId="0" fontId="13" fillId="41" borderId="8" applyNumberFormat="0" applyProtection="0">
      <alignment horizontal="left" vertical="center" indent="1"/>
    </xf>
    <xf numFmtId="0" fontId="13" fillId="41" borderId="8" applyNumberFormat="0" applyProtection="0">
      <alignment horizontal="left" vertical="top" indent="1"/>
    </xf>
    <xf numFmtId="0" fontId="13" fillId="45" borderId="8" applyNumberFormat="0" applyProtection="0">
      <alignment horizontal="left" vertical="center" indent="1"/>
    </xf>
    <xf numFmtId="0" fontId="13" fillId="45" borderId="8" applyNumberFormat="0" applyProtection="0">
      <alignment horizontal="left" vertical="top" indent="1"/>
    </xf>
    <xf numFmtId="0" fontId="13" fillId="42" borderId="8" applyNumberFormat="0" applyProtection="0">
      <alignment horizontal="left" vertical="center" indent="1"/>
    </xf>
    <xf numFmtId="0" fontId="13" fillId="42" borderId="8" applyNumberFormat="0" applyProtection="0">
      <alignment horizontal="left" vertical="top" indent="1"/>
    </xf>
    <xf numFmtId="0" fontId="13" fillId="46" borderId="12" applyNumberFormat="0">
      <protection locked="0"/>
    </xf>
    <xf numFmtId="4" fontId="45" fillId="47" borderId="8" applyNumberFormat="0" applyProtection="0">
      <alignment vertical="center"/>
    </xf>
    <xf numFmtId="4" fontId="47" fillId="47" borderId="8" applyNumberFormat="0" applyProtection="0">
      <alignment vertical="center"/>
    </xf>
    <xf numFmtId="4" fontId="45" fillId="47" borderId="8" applyNumberFormat="0" applyProtection="0">
      <alignment horizontal="left" vertical="center" indent="1"/>
    </xf>
    <xf numFmtId="0" fontId="45" fillId="47" borderId="8" applyNumberFormat="0" applyProtection="0">
      <alignment horizontal="left" vertical="top" indent="1"/>
    </xf>
    <xf numFmtId="4" fontId="45" fillId="42" borderId="8" applyNumberFormat="0" applyProtection="0">
      <alignment horizontal="right" vertical="center"/>
    </xf>
    <xf numFmtId="4" fontId="47" fillId="42" borderId="8" applyNumberFormat="0" applyProtection="0">
      <alignment horizontal="right" vertical="center"/>
    </xf>
    <xf numFmtId="4" fontId="45" fillId="41" borderId="8" applyNumberFormat="0" applyProtection="0">
      <alignment horizontal="left" vertical="center" indent="1"/>
    </xf>
    <xf numFmtId="0" fontId="45" fillId="41" borderId="8" applyNumberFormat="0" applyProtection="0">
      <alignment horizontal="left" vertical="top" indent="1"/>
    </xf>
    <xf numFmtId="4" fontId="48" fillId="50" borderId="0" applyNumberFormat="0" applyProtection="0">
      <alignment horizontal="left" vertical="center" indent="1"/>
    </xf>
    <xf numFmtId="4" fontId="49" fillId="42" borderId="8" applyNumberFormat="0" applyProtection="0">
      <alignment horizontal="right" vertical="center"/>
    </xf>
    <xf numFmtId="0" fontId="5" fillId="0" borderId="0"/>
    <xf numFmtId="43" fontId="59" fillId="0" borderId="0" applyFont="0" applyFill="0" applyBorder="0" applyAlignment="0" applyProtection="0"/>
    <xf numFmtId="0" fontId="18" fillId="13" borderId="0" applyNumberFormat="0" applyBorder="0" applyAlignment="0" applyProtection="0"/>
    <xf numFmtId="0" fontId="28" fillId="21" borderId="0" applyNumberFormat="0" applyBorder="0" applyAlignment="0" applyProtection="0"/>
    <xf numFmtId="4" fontId="7" fillId="27" borderId="1" applyNumberFormat="0" applyProtection="0">
      <alignment vertical="center"/>
    </xf>
    <xf numFmtId="4" fontId="7" fillId="28" borderId="1" applyNumberFormat="0" applyProtection="0">
      <alignment horizontal="left" vertical="center" indent="1"/>
    </xf>
    <xf numFmtId="4" fontId="7" fillId="29" borderId="1" applyNumberFormat="0" applyProtection="0">
      <alignment horizontal="left" vertical="center" indent="1"/>
    </xf>
    <xf numFmtId="4" fontId="7" fillId="30" borderId="1" applyNumberFormat="0" applyProtection="0">
      <alignment horizontal="right" vertical="center"/>
    </xf>
    <xf numFmtId="4" fontId="7" fillId="31" borderId="1" applyNumberFormat="0" applyProtection="0">
      <alignment horizontal="right" vertical="center"/>
    </xf>
    <xf numFmtId="4" fontId="7" fillId="32" borderId="9" applyNumberFormat="0" applyProtection="0">
      <alignment horizontal="right" vertical="center"/>
    </xf>
    <xf numFmtId="4" fontId="7" fillId="33" borderId="1" applyNumberFormat="0" applyProtection="0">
      <alignment horizontal="right" vertical="center"/>
    </xf>
    <xf numFmtId="4" fontId="7" fillId="34" borderId="1" applyNumberFormat="0" applyProtection="0">
      <alignment horizontal="right" vertical="center"/>
    </xf>
    <xf numFmtId="4" fontId="7" fillId="35" borderId="1" applyNumberFormat="0" applyProtection="0">
      <alignment horizontal="right" vertical="center"/>
    </xf>
    <xf numFmtId="4" fontId="7" fillId="36" borderId="1" applyNumberFormat="0" applyProtection="0">
      <alignment horizontal="right" vertical="center"/>
    </xf>
    <xf numFmtId="4" fontId="7" fillId="37" borderId="1" applyNumberFormat="0" applyProtection="0">
      <alignment horizontal="right" vertical="center"/>
    </xf>
    <xf numFmtId="4" fontId="7" fillId="38" borderId="1" applyNumberFormat="0" applyProtection="0">
      <alignment horizontal="right" vertical="center"/>
    </xf>
    <xf numFmtId="4" fontId="7" fillId="39" borderId="9" applyNumberFormat="0" applyProtection="0">
      <alignment horizontal="left" vertical="center" indent="1"/>
    </xf>
    <xf numFmtId="4" fontId="7" fillId="41" borderId="1" applyNumberFormat="0" applyProtection="0">
      <alignment horizontal="right" vertical="center"/>
    </xf>
    <xf numFmtId="4" fontId="7" fillId="42" borderId="9" applyNumberFormat="0" applyProtection="0">
      <alignment horizontal="left" vertical="center" indent="1"/>
    </xf>
    <xf numFmtId="4" fontId="7" fillId="41" borderId="9" applyNumberFormat="0" applyProtection="0">
      <alignment horizontal="left" vertical="center" indent="1"/>
    </xf>
    <xf numFmtId="0" fontId="7" fillId="43" borderId="1" applyNumberFormat="0" applyProtection="0">
      <alignment horizontal="left" vertical="center" indent="1"/>
    </xf>
    <xf numFmtId="0" fontId="7" fillId="44" borderId="1" applyNumberFormat="0" applyProtection="0">
      <alignment horizontal="left" vertical="center" indent="1"/>
    </xf>
    <xf numFmtId="0" fontId="7" fillId="45" borderId="1" applyNumberFormat="0" applyProtection="0">
      <alignment horizontal="left" vertical="center" indent="1"/>
    </xf>
    <xf numFmtId="0" fontId="7" fillId="42" borderId="1" applyNumberFormat="0" applyProtection="0">
      <alignment horizontal="left" vertical="center" indent="1"/>
    </xf>
    <xf numFmtId="4" fontId="7" fillId="0" borderId="1" applyNumberFormat="0" applyProtection="0">
      <alignment horizontal="right" vertical="center"/>
    </xf>
    <xf numFmtId="4" fontId="7" fillId="29" borderId="1" applyNumberFormat="0" applyProtection="0">
      <alignment horizontal="left" vertical="center" indent="1"/>
    </xf>
    <xf numFmtId="0" fontId="7" fillId="51" borderId="12"/>
    <xf numFmtId="0" fontId="4" fillId="0" borderId="0"/>
    <xf numFmtId="0" fontId="4" fillId="0" borderId="0"/>
    <xf numFmtId="0" fontId="3" fillId="0" borderId="0"/>
    <xf numFmtId="0" fontId="6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7" fillId="2" borderId="0"/>
    <xf numFmtId="0" fontId="18" fillId="13" borderId="0" applyNumberFormat="0" applyBorder="0" applyAlignment="0" applyProtection="0"/>
    <xf numFmtId="0" fontId="28" fillId="21" borderId="0" applyNumberFormat="0" applyBorder="0" applyAlignment="0" applyProtection="0"/>
    <xf numFmtId="4" fontId="7" fillId="27" borderId="1" applyNumberFormat="0" applyProtection="0">
      <alignment vertical="center"/>
    </xf>
    <xf numFmtId="4" fontId="7" fillId="28" borderId="1" applyNumberFormat="0" applyProtection="0">
      <alignment horizontal="left" vertical="center" indent="1"/>
    </xf>
    <xf numFmtId="4" fontId="7" fillId="29" borderId="1" applyNumberFormat="0" applyProtection="0">
      <alignment horizontal="left" vertical="center" indent="1"/>
    </xf>
    <xf numFmtId="4" fontId="7" fillId="30" borderId="1" applyNumberFormat="0" applyProtection="0">
      <alignment horizontal="right" vertical="center"/>
    </xf>
    <xf numFmtId="4" fontId="7" fillId="31" borderId="1" applyNumberFormat="0" applyProtection="0">
      <alignment horizontal="right" vertical="center"/>
    </xf>
    <xf numFmtId="4" fontId="7" fillId="32" borderId="9" applyNumberFormat="0" applyProtection="0">
      <alignment horizontal="right" vertical="center"/>
    </xf>
    <xf numFmtId="4" fontId="7" fillId="33" borderId="1" applyNumberFormat="0" applyProtection="0">
      <alignment horizontal="right" vertical="center"/>
    </xf>
    <xf numFmtId="4" fontId="7" fillId="34" borderId="1" applyNumberFormat="0" applyProtection="0">
      <alignment horizontal="right" vertical="center"/>
    </xf>
    <xf numFmtId="4" fontId="7" fillId="35" borderId="1" applyNumberFormat="0" applyProtection="0">
      <alignment horizontal="right" vertical="center"/>
    </xf>
    <xf numFmtId="4" fontId="7" fillId="36" borderId="1" applyNumberFormat="0" applyProtection="0">
      <alignment horizontal="right" vertical="center"/>
    </xf>
    <xf numFmtId="4" fontId="7" fillId="37" borderId="1" applyNumberFormat="0" applyProtection="0">
      <alignment horizontal="right" vertical="center"/>
    </xf>
    <xf numFmtId="4" fontId="7" fillId="38" borderId="1" applyNumberFormat="0" applyProtection="0">
      <alignment horizontal="right" vertical="center"/>
    </xf>
    <xf numFmtId="4" fontId="7" fillId="39" borderId="9" applyNumberFormat="0" applyProtection="0">
      <alignment horizontal="left" vertical="center" indent="1"/>
    </xf>
    <xf numFmtId="4" fontId="7" fillId="41" borderId="1" applyNumberFormat="0" applyProtection="0">
      <alignment horizontal="right" vertical="center"/>
    </xf>
    <xf numFmtId="4" fontId="7" fillId="42" borderId="9" applyNumberFormat="0" applyProtection="0">
      <alignment horizontal="left" vertical="center" indent="1"/>
    </xf>
    <xf numFmtId="4" fontId="7" fillId="41" borderId="9" applyNumberFormat="0" applyProtection="0">
      <alignment horizontal="left" vertical="center" indent="1"/>
    </xf>
    <xf numFmtId="0" fontId="7" fillId="43" borderId="1" applyNumberFormat="0" applyProtection="0">
      <alignment horizontal="left" vertical="center" indent="1"/>
    </xf>
    <xf numFmtId="0" fontId="7" fillId="44" borderId="1" applyNumberFormat="0" applyProtection="0">
      <alignment horizontal="left" vertical="center" indent="1"/>
    </xf>
    <xf numFmtId="0" fontId="7" fillId="45" borderId="1" applyNumberFormat="0" applyProtection="0">
      <alignment horizontal="left" vertical="center" indent="1"/>
    </xf>
    <xf numFmtId="0" fontId="7" fillId="42" borderId="1" applyNumberFormat="0" applyProtection="0">
      <alignment horizontal="left" vertical="center" indent="1"/>
    </xf>
    <xf numFmtId="4" fontId="7" fillId="0" borderId="1" applyNumberFormat="0" applyProtection="0">
      <alignment horizontal="right" vertical="center"/>
    </xf>
    <xf numFmtId="4" fontId="7" fillId="29" borderId="1" applyNumberFormat="0" applyProtection="0">
      <alignment horizontal="left" vertical="center" indent="1"/>
    </xf>
    <xf numFmtId="0" fontId="7" fillId="51" borderId="12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</cellStyleXfs>
  <cellXfs count="102">
    <xf numFmtId="0" fontId="0" fillId="2" borderId="0" xfId="0"/>
    <xf numFmtId="0" fontId="7" fillId="2" borderId="0" xfId="0" applyFont="1"/>
    <xf numFmtId="0" fontId="12" fillId="2" borderId="0" xfId="0" applyFont="1"/>
    <xf numFmtId="0" fontId="10" fillId="52" borderId="14" xfId="70" applyFill="1" applyBorder="1"/>
    <xf numFmtId="0" fontId="10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0" fillId="53" borderId="17" xfId="0" applyFill="1" applyBorder="1"/>
    <xf numFmtId="0" fontId="8" fillId="52" borderId="11" xfId="70" applyFont="1" applyFill="1" applyBorder="1"/>
    <xf numFmtId="0" fontId="0" fillId="49" borderId="18" xfId="0" applyFill="1" applyBorder="1"/>
    <xf numFmtId="0" fontId="0" fillId="49" borderId="14" xfId="0" applyFill="1" applyBorder="1"/>
    <xf numFmtId="0" fontId="0" fillId="49" borderId="0" xfId="0" applyFill="1"/>
    <xf numFmtId="0" fontId="0" fillId="49" borderId="22" xfId="0" applyFill="1" applyBorder="1"/>
    <xf numFmtId="0" fontId="10" fillId="53" borderId="16" xfId="0" applyFont="1" applyFill="1" applyBorder="1" applyAlignment="1">
      <alignment horizontal="right" vertical="center"/>
    </xf>
    <xf numFmtId="0" fontId="8" fillId="54" borderId="0" xfId="0" applyFont="1" applyFill="1"/>
    <xf numFmtId="0" fontId="0" fillId="53" borderId="16" xfId="0" quotePrefix="1" applyFill="1" applyBorder="1" applyAlignment="1">
      <alignment vertical="center"/>
    </xf>
    <xf numFmtId="0" fontId="0" fillId="2" borderId="0" xfId="0" quotePrefix="1"/>
    <xf numFmtId="0" fontId="9" fillId="29" borderId="1" xfId="45" quotePrefix="1" applyNumberFormat="1">
      <alignment horizontal="left" vertical="center" indent="1"/>
    </xf>
    <xf numFmtId="0" fontId="9" fillId="29" borderId="1" xfId="77" quotePrefix="1" applyNumberFormat="1">
      <alignment horizontal="left" vertical="center" indent="1"/>
    </xf>
    <xf numFmtId="3" fontId="9" fillId="0" borderId="1" xfId="75" applyNumberFormat="1">
      <alignment horizontal="right" vertical="center"/>
    </xf>
    <xf numFmtId="164" fontId="9" fillId="0" borderId="1" xfId="75" applyNumberFormat="1">
      <alignment horizontal="right" vertical="center"/>
    </xf>
    <xf numFmtId="165" fontId="9" fillId="0" borderId="1" xfId="75" applyNumberFormat="1">
      <alignment horizontal="right" vertical="center"/>
    </xf>
    <xf numFmtId="166" fontId="9" fillId="0" borderId="1" xfId="75" applyNumberFormat="1">
      <alignment horizontal="right" vertical="center"/>
    </xf>
    <xf numFmtId="49" fontId="0" fillId="49" borderId="24" xfId="0" applyNumberFormat="1" applyFill="1" applyBorder="1"/>
    <xf numFmtId="49" fontId="0" fillId="49" borderId="25" xfId="0" applyNumberFormat="1" applyFill="1" applyBorder="1"/>
    <xf numFmtId="49" fontId="0" fillId="49" borderId="26" xfId="0" applyNumberFormat="1" applyFill="1" applyBorder="1"/>
    <xf numFmtId="0" fontId="0" fillId="49" borderId="21" xfId="0" applyFill="1" applyBorder="1"/>
    <xf numFmtId="0" fontId="0" fillId="49" borderId="22" xfId="0" quotePrefix="1" applyFill="1" applyBorder="1"/>
    <xf numFmtId="0" fontId="0" fillId="49" borderId="20" xfId="0" quotePrefix="1" applyFill="1" applyBorder="1"/>
    <xf numFmtId="0" fontId="0" fillId="49" borderId="19" xfId="0" applyFill="1" applyBorder="1"/>
    <xf numFmtId="0" fontId="0" fillId="49" borderId="0" xfId="0" quotePrefix="1" applyFill="1"/>
    <xf numFmtId="0" fontId="0" fillId="49" borderId="11" xfId="0" applyFill="1" applyBorder="1"/>
    <xf numFmtId="0" fontId="0" fillId="49" borderId="14" xfId="0" quotePrefix="1" applyFill="1" applyBorder="1"/>
    <xf numFmtId="0" fontId="0" fillId="49" borderId="15" xfId="0" quotePrefix="1" applyFill="1" applyBorder="1"/>
    <xf numFmtId="0" fontId="0" fillId="49" borderId="23" xfId="0" quotePrefix="1" applyFill="1" applyBorder="1"/>
    <xf numFmtId="167" fontId="9" fillId="0" borderId="1" xfId="75" applyNumberFormat="1">
      <alignment horizontal="right" vertical="center"/>
    </xf>
    <xf numFmtId="0" fontId="9" fillId="43" borderId="1" xfId="61" quotePrefix="1" applyAlignment="1">
      <alignment horizontal="left" vertical="center" indent="2"/>
    </xf>
    <xf numFmtId="0" fontId="0" fillId="0" borderId="0" xfId="0" applyFill="1"/>
    <xf numFmtId="0" fontId="13" fillId="0" borderId="0" xfId="85"/>
    <xf numFmtId="0" fontId="34" fillId="0" borderId="0" xfId="85" quotePrefix="1" applyFont="1"/>
    <xf numFmtId="4" fontId="34" fillId="0" borderId="0" xfId="85" applyNumberFormat="1" applyFont="1"/>
    <xf numFmtId="0" fontId="34" fillId="0" borderId="0" xfId="85" applyFont="1"/>
    <xf numFmtId="0" fontId="36" fillId="0" borderId="27" xfId="86" applyFont="1" applyBorder="1" applyAlignment="1">
      <alignment horizontal="justify" vertical="center" wrapText="1"/>
    </xf>
    <xf numFmtId="0" fontId="35" fillId="0" borderId="29" xfId="86" applyFont="1" applyBorder="1" applyAlignment="1">
      <alignment horizontal="left" vertical="center" wrapText="1"/>
    </xf>
    <xf numFmtId="0" fontId="35" fillId="0" borderId="30" xfId="86" applyFont="1" applyBorder="1" applyAlignment="1">
      <alignment horizontal="justify" vertical="center" wrapText="1"/>
    </xf>
    <xf numFmtId="0" fontId="37" fillId="0" borderId="30" xfId="86" applyFont="1" applyBorder="1" applyAlignment="1">
      <alignment horizontal="justify" vertical="center" wrapText="1"/>
    </xf>
    <xf numFmtId="0" fontId="36" fillId="0" borderId="27" xfId="86" applyFont="1" applyBorder="1" applyAlignment="1">
      <alignment horizontal="justify" vertical="center"/>
    </xf>
    <xf numFmtId="0" fontId="54" fillId="0" borderId="0" xfId="0" applyFont="1" applyFill="1"/>
    <xf numFmtId="0" fontId="53" fillId="0" borderId="0" xfId="85" quotePrefix="1" applyFont="1"/>
    <xf numFmtId="4" fontId="53" fillId="0" borderId="0" xfId="85" quotePrefix="1" applyNumberFormat="1" applyFont="1"/>
    <xf numFmtId="0" fontId="55" fillId="0" borderId="0" xfId="0" applyFont="1" applyFill="1"/>
    <xf numFmtId="0" fontId="56" fillId="0" borderId="27" xfId="86" applyFont="1" applyBorder="1" applyAlignment="1">
      <alignment horizontal="justify" vertical="center" wrapText="1"/>
    </xf>
    <xf numFmtId="0" fontId="56" fillId="0" borderId="27" xfId="86" applyFont="1" applyBorder="1" applyAlignment="1">
      <alignment horizontal="left" vertical="center" wrapText="1"/>
    </xf>
    <xf numFmtId="14" fontId="34" fillId="0" borderId="0" xfId="85" applyNumberFormat="1" applyFont="1"/>
    <xf numFmtId="1" fontId="34" fillId="0" borderId="0" xfId="85" applyNumberFormat="1" applyFont="1"/>
    <xf numFmtId="2" fontId="34" fillId="0" borderId="0" xfId="85" applyNumberFormat="1" applyFont="1"/>
    <xf numFmtId="14" fontId="55" fillId="0" borderId="0" xfId="0" applyNumberFormat="1" applyFont="1" applyFill="1"/>
    <xf numFmtId="4" fontId="0" fillId="0" borderId="0" xfId="0" applyNumberFormat="1" applyFill="1"/>
    <xf numFmtId="43" fontId="0" fillId="0" borderId="0" xfId="141" applyFont="1" applyFill="1"/>
    <xf numFmtId="0" fontId="56" fillId="0" borderId="37" xfId="86" applyFont="1" applyBorder="1" applyAlignment="1">
      <alignment horizontal="center" vertical="center" wrapText="1"/>
    </xf>
    <xf numFmtId="0" fontId="56" fillId="0" borderId="38" xfId="86" applyFont="1" applyBorder="1" applyAlignment="1">
      <alignment horizontal="left" vertical="center" wrapText="1"/>
    </xf>
    <xf numFmtId="0" fontId="13" fillId="0" borderId="40" xfId="85" applyBorder="1"/>
    <xf numFmtId="0" fontId="56" fillId="0" borderId="40" xfId="86" applyFont="1" applyBorder="1" applyAlignment="1">
      <alignment horizontal="justify" vertical="center" wrapText="1"/>
    </xf>
    <xf numFmtId="0" fontId="36" fillId="0" borderId="40" xfId="86" applyFont="1" applyBorder="1" applyAlignment="1">
      <alignment horizontal="justify" vertical="center" wrapText="1"/>
    </xf>
    <xf numFmtId="0" fontId="13" fillId="0" borderId="39" xfId="85" applyBorder="1"/>
    <xf numFmtId="0" fontId="56" fillId="0" borderId="46" xfId="86" applyFont="1" applyBorder="1" applyAlignment="1">
      <alignment horizontal="left" vertical="center" wrapText="1"/>
    </xf>
    <xf numFmtId="0" fontId="35" fillId="0" borderId="47" xfId="86" applyFont="1" applyBorder="1" applyAlignment="1">
      <alignment horizontal="justify" vertical="center" wrapText="1"/>
    </xf>
    <xf numFmtId="0" fontId="37" fillId="0" borderId="47" xfId="86" applyFont="1" applyBorder="1" applyAlignment="1">
      <alignment horizontal="justify" vertical="center" wrapText="1"/>
    </xf>
    <xf numFmtId="3" fontId="35" fillId="0" borderId="47" xfId="86" applyNumberFormat="1" applyFont="1" applyBorder="1" applyAlignment="1">
      <alignment horizontal="justify" vertical="center" wrapText="1"/>
    </xf>
    <xf numFmtId="3" fontId="56" fillId="0" borderId="48" xfId="168" applyNumberFormat="1" applyFont="1" applyBorder="1" applyAlignment="1">
      <alignment horizontal="center" vertical="center" wrapText="1"/>
    </xf>
    <xf numFmtId="3" fontId="36" fillId="0" borderId="28" xfId="86" applyNumberFormat="1" applyFont="1" applyBorder="1" applyAlignment="1">
      <alignment horizontal="justify" vertical="center" wrapText="1"/>
    </xf>
    <xf numFmtId="3" fontId="53" fillId="55" borderId="0" xfId="85" applyNumberFormat="1" applyFont="1" applyFill="1"/>
    <xf numFmtId="3" fontId="13" fillId="0" borderId="39" xfId="85" applyNumberFormat="1" applyBorder="1"/>
    <xf numFmtId="3" fontId="8" fillId="0" borderId="40" xfId="85" applyNumberFormat="1" applyFont="1" applyBorder="1"/>
    <xf numFmtId="3" fontId="34" fillId="55" borderId="0" xfId="85" applyNumberFormat="1" applyFont="1" applyFill="1"/>
    <xf numFmtId="3" fontId="36" fillId="0" borderId="40" xfId="86" applyNumberFormat="1" applyFont="1" applyBorder="1" applyAlignment="1">
      <alignment horizontal="justify" vertical="center" wrapText="1"/>
    </xf>
    <xf numFmtId="3" fontId="53" fillId="0" borderId="0" xfId="85" quotePrefix="1" applyNumberFormat="1" applyFont="1"/>
    <xf numFmtId="3" fontId="13" fillId="0" borderId="40" xfId="85" applyNumberFormat="1" applyBorder="1"/>
    <xf numFmtId="3" fontId="34" fillId="0" borderId="0" xfId="85" quotePrefix="1" applyNumberFormat="1" applyFont="1"/>
    <xf numFmtId="3" fontId="0" fillId="0" borderId="0" xfId="0" applyNumberFormat="1" applyFill="1"/>
    <xf numFmtId="3" fontId="13" fillId="0" borderId="28" xfId="85" applyNumberFormat="1" applyBorder="1"/>
    <xf numFmtId="3" fontId="13" fillId="0" borderId="40" xfId="0" applyNumberFormat="1" applyFont="1" applyFill="1" applyBorder="1"/>
    <xf numFmtId="0" fontId="56" fillId="0" borderId="0" xfId="86" applyFont="1" applyAlignment="1">
      <alignment horizontal="justify" vertical="center" wrapText="1"/>
    </xf>
    <xf numFmtId="0" fontId="36" fillId="0" borderId="0" xfId="86" applyFont="1" applyAlignment="1">
      <alignment horizontal="justify" vertical="center" wrapText="1"/>
    </xf>
    <xf numFmtId="4" fontId="8" fillId="0" borderId="0" xfId="85" applyNumberFormat="1" applyFont="1"/>
    <xf numFmtId="4" fontId="13" fillId="0" borderId="0" xfId="85" applyNumberFormat="1"/>
    <xf numFmtId="0" fontId="36" fillId="0" borderId="0" xfId="86" applyFont="1" applyAlignment="1">
      <alignment horizontal="justify" vertical="center"/>
    </xf>
    <xf numFmtId="0" fontId="56" fillId="0" borderId="0" xfId="86" applyFont="1" applyAlignment="1">
      <alignment horizontal="justify" vertical="top" wrapText="1"/>
    </xf>
    <xf numFmtId="3" fontId="56" fillId="0" borderId="12" xfId="168" applyNumberFormat="1" applyFont="1" applyBorder="1" applyAlignment="1">
      <alignment horizontal="center" vertical="center" wrapText="1"/>
    </xf>
    <xf numFmtId="0" fontId="58" fillId="59" borderId="41" xfId="85" applyFont="1" applyFill="1" applyBorder="1" applyAlignment="1">
      <alignment horizontal="center"/>
    </xf>
    <xf numFmtId="0" fontId="13" fillId="59" borderId="42" xfId="85" applyFill="1" applyBorder="1" applyAlignment="1">
      <alignment horizontal="center"/>
    </xf>
    <xf numFmtId="0" fontId="13" fillId="59" borderId="43" xfId="85" applyFill="1" applyBorder="1" applyAlignment="1">
      <alignment horizontal="center"/>
    </xf>
    <xf numFmtId="0" fontId="57" fillId="59" borderId="44" xfId="85" applyFont="1" applyFill="1" applyBorder="1" applyAlignment="1">
      <alignment horizontal="center"/>
    </xf>
    <xf numFmtId="0" fontId="57" fillId="59" borderId="12" xfId="85" applyFont="1" applyFill="1" applyBorder="1" applyAlignment="1">
      <alignment horizontal="center"/>
    </xf>
    <xf numFmtId="0" fontId="57" fillId="59" borderId="45" xfId="85" applyFont="1" applyFill="1" applyBorder="1" applyAlignment="1">
      <alignment horizontal="center"/>
    </xf>
    <xf numFmtId="0" fontId="56" fillId="59" borderId="44" xfId="85" applyFont="1" applyFill="1" applyBorder="1" applyAlignment="1">
      <alignment horizontal="center"/>
    </xf>
    <xf numFmtId="0" fontId="56" fillId="59" borderId="12" xfId="85" applyFont="1" applyFill="1" applyBorder="1" applyAlignment="1">
      <alignment horizontal="center"/>
    </xf>
    <xf numFmtId="0" fontId="56" fillId="59" borderId="45" xfId="85" applyFont="1" applyFill="1" applyBorder="1" applyAlignment="1">
      <alignment horizontal="center"/>
    </xf>
    <xf numFmtId="0" fontId="38" fillId="59" borderId="44" xfId="86" applyFont="1" applyFill="1" applyBorder="1" applyAlignment="1">
      <alignment horizontal="center" vertical="center" wrapText="1"/>
    </xf>
    <xf numFmtId="0" fontId="38" fillId="59" borderId="39" xfId="86" applyFont="1" applyFill="1" applyBorder="1" applyAlignment="1">
      <alignment horizontal="center" vertical="center" wrapText="1"/>
    </xf>
    <xf numFmtId="0" fontId="38" fillId="59" borderId="12" xfId="86" applyFont="1" applyFill="1" applyBorder="1" applyAlignment="1">
      <alignment horizontal="center" vertical="center" wrapText="1"/>
    </xf>
    <xf numFmtId="0" fontId="38" fillId="59" borderId="45" xfId="86" applyFont="1" applyFill="1" applyBorder="1" applyAlignment="1">
      <alignment horizontal="center" vertical="center" wrapText="1"/>
    </xf>
  </cellXfs>
  <cellStyles count="210">
    <cellStyle name="Accent1 - 20%" xfId="2" xr:uid="{00000000-0005-0000-0000-000000000000}"/>
    <cellStyle name="Accent1 - 40%" xfId="3" xr:uid="{00000000-0005-0000-0000-000001000000}"/>
    <cellStyle name="Accent1 - 60%" xfId="4" xr:uid="{00000000-0005-0000-0000-000002000000}"/>
    <cellStyle name="Accent2 - 20%" xfId="6" xr:uid="{00000000-0005-0000-0000-000003000000}"/>
    <cellStyle name="Accent2 - 40%" xfId="7" xr:uid="{00000000-0005-0000-0000-000004000000}"/>
    <cellStyle name="Accent2 - 60%" xfId="8" xr:uid="{00000000-0005-0000-0000-000005000000}"/>
    <cellStyle name="Accent3 - 20%" xfId="10" xr:uid="{00000000-0005-0000-0000-000006000000}"/>
    <cellStyle name="Accent3 - 40%" xfId="11" xr:uid="{00000000-0005-0000-0000-000007000000}"/>
    <cellStyle name="Accent3 - 60%" xfId="12" xr:uid="{00000000-0005-0000-0000-000008000000}"/>
    <cellStyle name="Accent4 - 20%" xfId="14" xr:uid="{00000000-0005-0000-0000-000009000000}"/>
    <cellStyle name="Accent4 - 40%" xfId="15" xr:uid="{00000000-0005-0000-0000-00000A000000}"/>
    <cellStyle name="Accent4 - 60%" xfId="16" xr:uid="{00000000-0005-0000-0000-00000B000000}"/>
    <cellStyle name="Accent5 - 20%" xfId="18" xr:uid="{00000000-0005-0000-0000-00000C000000}"/>
    <cellStyle name="Accent5 - 40%" xfId="19" xr:uid="{00000000-0005-0000-0000-00000D000000}"/>
    <cellStyle name="Accent5 - 60%" xfId="20" xr:uid="{00000000-0005-0000-0000-00000E000000}"/>
    <cellStyle name="Accent6 - 20%" xfId="22" xr:uid="{00000000-0005-0000-0000-00000F000000}"/>
    <cellStyle name="Accent6 - 40%" xfId="23" xr:uid="{00000000-0005-0000-0000-000010000000}"/>
    <cellStyle name="Accent6 - 60%" xfId="24" xr:uid="{00000000-0005-0000-0000-000011000000}"/>
    <cellStyle name="Bad 2" xfId="91" xr:uid="{00000000-0005-0000-0000-000012000000}"/>
    <cellStyle name="Bueno" xfId="31" builtinId="26" customBuiltin="1"/>
    <cellStyle name="Bueno 2" xfId="142" xr:uid="{1CFE9CB1-0988-44F1-A962-EA2E49C78067}"/>
    <cellStyle name="Bueno 3" xfId="176" xr:uid="{791E93CC-51BE-4B7E-982A-8A9D5B8E2162}"/>
    <cellStyle name="Calculation 2" xfId="95" xr:uid="{00000000-0005-0000-0000-000014000000}"/>
    <cellStyle name="Cálculo" xfId="26" builtinId="22" customBuiltin="1"/>
    <cellStyle name="Celda de comprobación" xfId="27" builtinId="23" customBuiltin="1"/>
    <cellStyle name="Celda vinculada" xfId="37" builtinId="24" customBuiltin="1"/>
    <cellStyle name="Check Cell 2" xfId="97" xr:uid="{00000000-0005-0000-0000-000018000000}"/>
    <cellStyle name="Emphasis 1" xfId="28" xr:uid="{00000000-0005-0000-0000-000019000000}"/>
    <cellStyle name="Emphasis 2" xfId="29" xr:uid="{00000000-0005-0000-0000-00001A000000}"/>
    <cellStyle name="Emphasis 3" xfId="30" xr:uid="{00000000-0005-0000-0000-00001B000000}"/>
    <cellStyle name="Encabezado 1" xfId="32" builtinId="16" customBuiltin="1"/>
    <cellStyle name="Encabezado 4" xfId="35" builtinId="19" customBuiltin="1"/>
    <cellStyle name="Énfasis1" xfId="1" builtinId="29" customBuiltin="1"/>
    <cellStyle name="Énfasis2" xfId="5" builtinId="33" customBuiltin="1"/>
    <cellStyle name="Énfasis3" xfId="9" builtinId="37" customBuiltin="1"/>
    <cellStyle name="Énfasis4" xfId="13" builtinId="41" customBuiltin="1"/>
    <cellStyle name="Énfasis5" xfId="17" builtinId="45" customBuiltin="1"/>
    <cellStyle name="Énfasis6" xfId="21" builtinId="49" customBuiltin="1"/>
    <cellStyle name="Entrada" xfId="36" builtinId="20" customBuiltin="1"/>
    <cellStyle name="Explanatory Text 2" xfId="100" xr:uid="{00000000-0005-0000-0000-000025000000}"/>
    <cellStyle name="Good 2" xfId="90" xr:uid="{00000000-0005-0000-0000-000026000000}"/>
    <cellStyle name="Heading 2 2" xfId="88" xr:uid="{00000000-0005-0000-0000-000027000000}"/>
    <cellStyle name="Heading 3 2" xfId="89" xr:uid="{00000000-0005-0000-0000-000028000000}"/>
    <cellStyle name="Incorrecto" xfId="25" builtinId="27" customBuiltin="1"/>
    <cellStyle name="Input 2" xfId="93" xr:uid="{00000000-0005-0000-0000-00002A000000}"/>
    <cellStyle name="Linked Cell 2" xfId="96" xr:uid="{00000000-0005-0000-0000-00002B000000}"/>
    <cellStyle name="Millares" xfId="141" builtinId="3"/>
    <cellStyle name="Millares 2" xfId="203" xr:uid="{5F566A15-C2BE-42F9-8FC6-CB7A7137E9C0}"/>
    <cellStyle name="Neutral" xfId="38" builtinId="28" customBuiltin="1"/>
    <cellStyle name="Neutral 2" xfId="92" xr:uid="{00000000-0005-0000-0000-00002E000000}"/>
    <cellStyle name="Neutral 3" xfId="143" xr:uid="{D9D46E2E-676F-432B-87CC-D32BE54A2777}"/>
    <cellStyle name="Neutral 4" xfId="177" xr:uid="{F3A776DB-E851-4B35-8EDF-6B0054493FDC}"/>
    <cellStyle name="Normal" xfId="0" builtinId="0"/>
    <cellStyle name="Normal 2" xfId="86" xr:uid="{00000000-0005-0000-0000-000030000000}"/>
    <cellStyle name="Normal 2 2" xfId="140" xr:uid="{00000000-0005-0000-0000-000031000000}"/>
    <cellStyle name="Normal 2 2 2" xfId="168" xr:uid="{0670BC5F-D46A-4855-A639-455BCE328649}"/>
    <cellStyle name="Normal 2 2 2 2" xfId="205" xr:uid="{FA226C65-F2A3-4603-A746-6FE1E1EB2A9F}"/>
    <cellStyle name="Normal 2 2 3" xfId="172" xr:uid="{D3DD522B-E34B-4611-AD4F-024F1D1DE839}"/>
    <cellStyle name="Normal 2 2 3 2" xfId="209" xr:uid="{299F39E6-C00A-44CB-B64C-A6833C55270F}"/>
    <cellStyle name="Normal 2 2 4" xfId="174" xr:uid="{10B6D347-3EB2-4853-89C9-F7E5519FECF8}"/>
    <cellStyle name="Normal 2 2 5" xfId="202" xr:uid="{6D340337-77B2-4CEA-A0C3-24B30DE7F72B}"/>
    <cellStyle name="Normal 2 3" xfId="167" xr:uid="{884CD421-5904-4F60-84E4-8D04FCCC305C}"/>
    <cellStyle name="Normal 2 3 2" xfId="204" xr:uid="{257AAFD4-EA89-41FC-8E2E-182290E0E5B4}"/>
    <cellStyle name="Normal 2 4" xfId="170" xr:uid="{03B31732-7C9E-47F3-B685-68B40874A7F3}"/>
    <cellStyle name="Normal 2 4 2" xfId="207" xr:uid="{78AE3841-22B5-47D4-996E-44F2D0FBC4AA}"/>
    <cellStyle name="Normal 2 5" xfId="171" xr:uid="{5A05D439-1AA7-4FD7-AD55-D609D1BE9CCA}"/>
    <cellStyle name="Normal 2 5 2" xfId="208" xr:uid="{713116DE-DD03-4086-BF72-0C1C6B76AA00}"/>
    <cellStyle name="Normal 2 6" xfId="173" xr:uid="{0FA05B15-656D-4710-B809-48339C186236}"/>
    <cellStyle name="Normal 2 7" xfId="201" xr:uid="{D32967C2-3904-484E-BA62-514108EB2193}"/>
    <cellStyle name="Normal 3" xfId="85" xr:uid="{00000000-0005-0000-0000-000032000000}"/>
    <cellStyle name="Normal 4" xfId="169" xr:uid="{57ECFB63-0572-4877-A4DE-10A6CAA5719C}"/>
    <cellStyle name="Normal 4 2" xfId="206" xr:uid="{75577D58-9823-4A1F-BAEA-CF6FBC704852}"/>
    <cellStyle name="Normal 5" xfId="175" xr:uid="{597E02F8-90D4-4DA1-8D4D-AADC769C2E8C}"/>
    <cellStyle name="Notas" xfId="39" builtinId="10" customBuiltin="1"/>
    <cellStyle name="Note 2" xfId="99" xr:uid="{00000000-0005-0000-0000-000034000000}"/>
    <cellStyle name="Output 2" xfId="94" xr:uid="{00000000-0005-0000-0000-000035000000}"/>
    <cellStyle name="Salida" xfId="40" builtinId="21" customBuiltin="1"/>
    <cellStyle name="SAPBEXaggData" xfId="41" xr:uid="{00000000-0005-0000-0000-000037000000}"/>
    <cellStyle name="SAPBEXaggData 2" xfId="101" xr:uid="{00000000-0005-0000-0000-000038000000}"/>
    <cellStyle name="SAPBEXaggData 3" xfId="144" xr:uid="{A5BAE263-2D39-4F6D-824C-15C31F16F1C1}"/>
    <cellStyle name="SAPBEXaggData 4" xfId="178" xr:uid="{D4ABC229-7571-4A1D-8A8B-FB00CAC97321}"/>
    <cellStyle name="SAPBEXaggDataEmph" xfId="42" xr:uid="{00000000-0005-0000-0000-000039000000}"/>
    <cellStyle name="SAPBEXaggDataEmph 2" xfId="102" xr:uid="{00000000-0005-0000-0000-00003A000000}"/>
    <cellStyle name="SAPBEXaggItem" xfId="43" xr:uid="{00000000-0005-0000-0000-00003B000000}"/>
    <cellStyle name="SAPBEXaggItem 2" xfId="103" xr:uid="{00000000-0005-0000-0000-00003C000000}"/>
    <cellStyle name="SAPBEXaggItem 3" xfId="145" xr:uid="{D19FF16A-28EC-4B0D-BB5C-7565453286F5}"/>
    <cellStyle name="SAPBEXaggItem 4" xfId="179" xr:uid="{C576DDED-5133-4E9F-B358-C633EEDAE65E}"/>
    <cellStyle name="SAPBEXaggItemX" xfId="44" xr:uid="{00000000-0005-0000-0000-00003D000000}"/>
    <cellStyle name="SAPBEXaggItemX 2" xfId="104" xr:uid="{00000000-0005-0000-0000-00003E000000}"/>
    <cellStyle name="SAPBEXchaText" xfId="45" xr:uid="{00000000-0005-0000-0000-00003F000000}"/>
    <cellStyle name="SAPBEXchaText 2" xfId="105" xr:uid="{00000000-0005-0000-0000-000040000000}"/>
    <cellStyle name="SAPBEXchaText 3" xfId="146" xr:uid="{3F45E2BE-4C26-4590-9208-FDCAE4DA2DFE}"/>
    <cellStyle name="SAPBEXchaText 4" xfId="180" xr:uid="{1A125256-F78E-4692-A6DC-19E54B23C984}"/>
    <cellStyle name="SAPBEXexcBad7" xfId="46" xr:uid="{00000000-0005-0000-0000-000041000000}"/>
    <cellStyle name="SAPBEXexcBad7 2" xfId="106" xr:uid="{00000000-0005-0000-0000-000042000000}"/>
    <cellStyle name="SAPBEXexcBad7 3" xfId="147" xr:uid="{453A7A22-5D0F-4AB4-B689-92FDEE4F4208}"/>
    <cellStyle name="SAPBEXexcBad7 4" xfId="181" xr:uid="{FB7EA848-8164-4A3F-99C5-08D83938BA8A}"/>
    <cellStyle name="SAPBEXexcBad8" xfId="47" xr:uid="{00000000-0005-0000-0000-000043000000}"/>
    <cellStyle name="SAPBEXexcBad8 2" xfId="107" xr:uid="{00000000-0005-0000-0000-000044000000}"/>
    <cellStyle name="SAPBEXexcBad8 3" xfId="148" xr:uid="{7AEB7423-3FAE-42F0-8762-C82C0CE4BF92}"/>
    <cellStyle name="SAPBEXexcBad8 4" xfId="182" xr:uid="{96452504-2E3F-4412-ABFD-E73756CBE20C}"/>
    <cellStyle name="SAPBEXexcBad9" xfId="48" xr:uid="{00000000-0005-0000-0000-000045000000}"/>
    <cellStyle name="SAPBEXexcBad9 2" xfId="108" xr:uid="{00000000-0005-0000-0000-000046000000}"/>
    <cellStyle name="SAPBEXexcBad9 3" xfId="149" xr:uid="{7A5EB1EF-2CCA-4AD2-9011-1BDFF3AD3085}"/>
    <cellStyle name="SAPBEXexcBad9 4" xfId="183" xr:uid="{23EA0996-D29B-41B2-875F-ABF9403C3123}"/>
    <cellStyle name="SAPBEXexcCritical4" xfId="49" xr:uid="{00000000-0005-0000-0000-000047000000}"/>
    <cellStyle name="SAPBEXexcCritical4 2" xfId="109" xr:uid="{00000000-0005-0000-0000-000048000000}"/>
    <cellStyle name="SAPBEXexcCritical4 3" xfId="150" xr:uid="{A117D980-A242-48AD-9501-43276570162C}"/>
    <cellStyle name="SAPBEXexcCritical4 4" xfId="184" xr:uid="{80783F45-B24E-4954-A2B3-53FC8962D1CC}"/>
    <cellStyle name="SAPBEXexcCritical5" xfId="50" xr:uid="{00000000-0005-0000-0000-000049000000}"/>
    <cellStyle name="SAPBEXexcCritical5 2" xfId="110" xr:uid="{00000000-0005-0000-0000-00004A000000}"/>
    <cellStyle name="SAPBEXexcCritical5 3" xfId="151" xr:uid="{EAF7D885-768D-4C9E-BDDD-A8997A0AEEA2}"/>
    <cellStyle name="SAPBEXexcCritical5 4" xfId="185" xr:uid="{2D303323-7E70-4E87-A840-7AFCBB5E5D1B}"/>
    <cellStyle name="SAPBEXexcCritical6" xfId="51" xr:uid="{00000000-0005-0000-0000-00004B000000}"/>
    <cellStyle name="SAPBEXexcCritical6 2" xfId="111" xr:uid="{00000000-0005-0000-0000-00004C000000}"/>
    <cellStyle name="SAPBEXexcCritical6 3" xfId="152" xr:uid="{ACC9EB3B-E5C3-40A9-9510-3481C18963E8}"/>
    <cellStyle name="SAPBEXexcCritical6 4" xfId="186" xr:uid="{4CD24DEF-E577-4C0F-91F8-3A52F49B7E53}"/>
    <cellStyle name="SAPBEXexcGood1" xfId="52" xr:uid="{00000000-0005-0000-0000-00004D000000}"/>
    <cellStyle name="SAPBEXexcGood1 2" xfId="112" xr:uid="{00000000-0005-0000-0000-00004E000000}"/>
    <cellStyle name="SAPBEXexcGood1 3" xfId="153" xr:uid="{FA34430E-63C0-4051-8144-147A98A872DE}"/>
    <cellStyle name="SAPBEXexcGood1 4" xfId="187" xr:uid="{D128C896-F009-4EB8-9D28-DB8861EA7FE4}"/>
    <cellStyle name="SAPBEXexcGood2" xfId="53" xr:uid="{00000000-0005-0000-0000-00004F000000}"/>
    <cellStyle name="SAPBEXexcGood2 2" xfId="113" xr:uid="{00000000-0005-0000-0000-000050000000}"/>
    <cellStyle name="SAPBEXexcGood2 3" xfId="154" xr:uid="{A0C0887C-1C70-4CE7-97A9-45B3B9747A22}"/>
    <cellStyle name="SAPBEXexcGood2 4" xfId="188" xr:uid="{A87A2D5B-4506-4B82-AF5E-1354EE71D166}"/>
    <cellStyle name="SAPBEXexcGood3" xfId="54" xr:uid="{00000000-0005-0000-0000-000051000000}"/>
    <cellStyle name="SAPBEXexcGood3 2" xfId="114" xr:uid="{00000000-0005-0000-0000-000052000000}"/>
    <cellStyle name="SAPBEXexcGood3 3" xfId="155" xr:uid="{DC9CDC6D-2394-425D-BCAA-E3FDAC30BEF2}"/>
    <cellStyle name="SAPBEXexcGood3 4" xfId="189" xr:uid="{DA2B889C-31AD-4DBB-AC46-010CC6E26218}"/>
    <cellStyle name="SAPBEXfilterDrill" xfId="55" xr:uid="{00000000-0005-0000-0000-000053000000}"/>
    <cellStyle name="SAPBEXfilterDrill 2" xfId="115" xr:uid="{00000000-0005-0000-0000-000054000000}"/>
    <cellStyle name="SAPBEXfilterDrill 3" xfId="156" xr:uid="{6BE7BEA5-C714-41DE-8CA5-FDE464CD9A42}"/>
    <cellStyle name="SAPBEXfilterDrill 4" xfId="190" xr:uid="{91653580-95A5-4265-B633-428C9E989F8A}"/>
    <cellStyle name="SAPBEXfilterItem" xfId="56" xr:uid="{00000000-0005-0000-0000-000055000000}"/>
    <cellStyle name="SAPBEXfilterItem 2" xfId="116" xr:uid="{00000000-0005-0000-0000-000056000000}"/>
    <cellStyle name="SAPBEXfilterText" xfId="57" xr:uid="{00000000-0005-0000-0000-000057000000}"/>
    <cellStyle name="SAPBEXfilterText 2" xfId="117" xr:uid="{00000000-0005-0000-0000-000058000000}"/>
    <cellStyle name="SAPBEXformats" xfId="58" xr:uid="{00000000-0005-0000-0000-000059000000}"/>
    <cellStyle name="SAPBEXformats 2" xfId="118" xr:uid="{00000000-0005-0000-0000-00005A000000}"/>
    <cellStyle name="SAPBEXformats 3" xfId="157" xr:uid="{5FF2B9B1-F340-42DA-93DE-C7275CA557FF}"/>
    <cellStyle name="SAPBEXformats 4" xfId="191" xr:uid="{98C55CA6-4075-47B2-8F69-9B00A5BD8FEA}"/>
    <cellStyle name="SAPBEXheaderItem" xfId="59" xr:uid="{00000000-0005-0000-0000-00005B000000}"/>
    <cellStyle name="SAPBEXheaderItem 2" xfId="119" xr:uid="{00000000-0005-0000-0000-00005C000000}"/>
    <cellStyle name="SAPBEXheaderItem 3" xfId="158" xr:uid="{3E551204-C8EA-41F2-9CE1-2BA20D12FE13}"/>
    <cellStyle name="SAPBEXheaderItem 4" xfId="192" xr:uid="{670CC7A0-ACA0-4ADB-A083-00CC1EAFBF80}"/>
    <cellStyle name="SAPBEXheaderText" xfId="60" xr:uid="{00000000-0005-0000-0000-00005D000000}"/>
    <cellStyle name="SAPBEXheaderText 2" xfId="120" xr:uid="{00000000-0005-0000-0000-00005E000000}"/>
    <cellStyle name="SAPBEXheaderText 3" xfId="159" xr:uid="{8C8C3B98-9097-46B4-A49B-96DE645E6EF7}"/>
    <cellStyle name="SAPBEXheaderText 4" xfId="193" xr:uid="{7E3C653F-C8E8-4C44-8D39-99B9C0A518C2}"/>
    <cellStyle name="SAPBEXHLevel0" xfId="61" xr:uid="{00000000-0005-0000-0000-00005F000000}"/>
    <cellStyle name="SAPBEXHLevel0 2" xfId="121" xr:uid="{00000000-0005-0000-0000-000060000000}"/>
    <cellStyle name="SAPBEXHLevel0 3" xfId="160" xr:uid="{BDD3D05D-CE2E-42E5-9866-9C891870C626}"/>
    <cellStyle name="SAPBEXHLevel0 4" xfId="194" xr:uid="{F3FF834A-0327-436B-A89B-EA0B4122FCED}"/>
    <cellStyle name="SAPBEXHLevel0X" xfId="62" xr:uid="{00000000-0005-0000-0000-000061000000}"/>
    <cellStyle name="SAPBEXHLevel0X 2" xfId="122" xr:uid="{00000000-0005-0000-0000-000062000000}"/>
    <cellStyle name="SAPBEXHLevel1" xfId="63" xr:uid="{00000000-0005-0000-0000-000063000000}"/>
    <cellStyle name="SAPBEXHLevel1 2" xfId="123" xr:uid="{00000000-0005-0000-0000-000064000000}"/>
    <cellStyle name="SAPBEXHLevel1 3" xfId="161" xr:uid="{475EBDC8-37C6-4F3D-AF47-85AF780E1081}"/>
    <cellStyle name="SAPBEXHLevel1 4" xfId="195" xr:uid="{5AA979ED-A835-4E09-B09C-F45A378C0C1B}"/>
    <cellStyle name="SAPBEXHLevel1X" xfId="64" xr:uid="{00000000-0005-0000-0000-000065000000}"/>
    <cellStyle name="SAPBEXHLevel1X 2" xfId="124" xr:uid="{00000000-0005-0000-0000-000066000000}"/>
    <cellStyle name="SAPBEXHLevel2" xfId="65" xr:uid="{00000000-0005-0000-0000-000067000000}"/>
    <cellStyle name="SAPBEXHLevel2 2" xfId="125" xr:uid="{00000000-0005-0000-0000-000068000000}"/>
    <cellStyle name="SAPBEXHLevel2 3" xfId="162" xr:uid="{26982505-5B0E-490A-9B69-E65FEA2D1699}"/>
    <cellStyle name="SAPBEXHLevel2 4" xfId="196" xr:uid="{05E5D373-6700-48D4-A08A-DD5959610C47}"/>
    <cellStyle name="SAPBEXHLevel2X" xfId="66" xr:uid="{00000000-0005-0000-0000-000069000000}"/>
    <cellStyle name="SAPBEXHLevel2X 2" xfId="126" xr:uid="{00000000-0005-0000-0000-00006A000000}"/>
    <cellStyle name="SAPBEXHLevel3" xfId="67" xr:uid="{00000000-0005-0000-0000-00006B000000}"/>
    <cellStyle name="SAPBEXHLevel3 2" xfId="127" xr:uid="{00000000-0005-0000-0000-00006C000000}"/>
    <cellStyle name="SAPBEXHLevel3 3" xfId="163" xr:uid="{D88326A6-B9CC-4C4E-86F1-64B39DACA879}"/>
    <cellStyle name="SAPBEXHLevel3 4" xfId="197" xr:uid="{9484C8A9-C143-4D9E-BDC1-37CC6E30DC42}"/>
    <cellStyle name="SAPBEXHLevel3X" xfId="68" xr:uid="{00000000-0005-0000-0000-00006D000000}"/>
    <cellStyle name="SAPBEXHLevel3X 2" xfId="128" xr:uid="{00000000-0005-0000-0000-00006E000000}"/>
    <cellStyle name="SAPBEXinputData" xfId="69" xr:uid="{00000000-0005-0000-0000-00006F000000}"/>
    <cellStyle name="SAPBEXinputData 2" xfId="129" xr:uid="{00000000-0005-0000-0000-000070000000}"/>
    <cellStyle name="SAPBEXItemHeader" xfId="70" xr:uid="{00000000-0005-0000-0000-000071000000}"/>
    <cellStyle name="SAPBEXresData" xfId="71" xr:uid="{00000000-0005-0000-0000-000072000000}"/>
    <cellStyle name="SAPBEXresData 2" xfId="130" xr:uid="{00000000-0005-0000-0000-000073000000}"/>
    <cellStyle name="SAPBEXresDataEmph" xfId="72" xr:uid="{00000000-0005-0000-0000-000074000000}"/>
    <cellStyle name="SAPBEXresDataEmph 2" xfId="131" xr:uid="{00000000-0005-0000-0000-000075000000}"/>
    <cellStyle name="SAPBEXresItem" xfId="73" xr:uid="{00000000-0005-0000-0000-000076000000}"/>
    <cellStyle name="SAPBEXresItem 2" xfId="132" xr:uid="{00000000-0005-0000-0000-000077000000}"/>
    <cellStyle name="SAPBEXresItemX" xfId="74" xr:uid="{00000000-0005-0000-0000-000078000000}"/>
    <cellStyle name="SAPBEXresItemX 2" xfId="133" xr:uid="{00000000-0005-0000-0000-000079000000}"/>
    <cellStyle name="SAPBEXstdData" xfId="75" xr:uid="{00000000-0005-0000-0000-00007A000000}"/>
    <cellStyle name="SAPBEXstdData 2" xfId="134" xr:uid="{00000000-0005-0000-0000-00007B000000}"/>
    <cellStyle name="SAPBEXstdData 3" xfId="164" xr:uid="{D763650B-C292-4C05-815E-11902D3FE7D4}"/>
    <cellStyle name="SAPBEXstdData 4" xfId="198" xr:uid="{8E05D094-16EB-4780-B4C5-CAC220BF668B}"/>
    <cellStyle name="SAPBEXstdDataEmph" xfId="76" xr:uid="{00000000-0005-0000-0000-00007C000000}"/>
    <cellStyle name="SAPBEXstdDataEmph 2" xfId="135" xr:uid="{00000000-0005-0000-0000-00007D000000}"/>
    <cellStyle name="SAPBEXstdItem" xfId="77" xr:uid="{00000000-0005-0000-0000-00007E000000}"/>
    <cellStyle name="SAPBEXstdItem 2" xfId="136" xr:uid="{00000000-0005-0000-0000-00007F000000}"/>
    <cellStyle name="SAPBEXstdItem 3" xfId="165" xr:uid="{2D9730F0-E8AD-4DC5-B676-5525009278CE}"/>
    <cellStyle name="SAPBEXstdItem 4" xfId="199" xr:uid="{F1217745-BFC8-4DEA-AF19-D4ABA7392C64}"/>
    <cellStyle name="SAPBEXstdItemX" xfId="78" xr:uid="{00000000-0005-0000-0000-000080000000}"/>
    <cellStyle name="SAPBEXstdItemX 2" xfId="137" xr:uid="{00000000-0005-0000-0000-000081000000}"/>
    <cellStyle name="SAPBEXtitle" xfId="79" xr:uid="{00000000-0005-0000-0000-000082000000}"/>
    <cellStyle name="SAPBEXtitle 2" xfId="138" xr:uid="{00000000-0005-0000-0000-000083000000}"/>
    <cellStyle name="SAPBEXunassignedItem" xfId="80" xr:uid="{00000000-0005-0000-0000-000084000000}"/>
    <cellStyle name="SAPBEXunassignedItem 2" xfId="166" xr:uid="{BDF696AB-9884-42BA-AB8C-F6F4A7E92F2E}"/>
    <cellStyle name="SAPBEXunassignedItem 3" xfId="200" xr:uid="{D63691E3-F705-45D1-8504-31BF9CB703DD}"/>
    <cellStyle name="SAPBEXundefined" xfId="81" xr:uid="{00000000-0005-0000-0000-000085000000}"/>
    <cellStyle name="SAPBEXundefined 2" xfId="139" xr:uid="{00000000-0005-0000-0000-000086000000}"/>
    <cellStyle name="Sheet Title" xfId="82" xr:uid="{00000000-0005-0000-0000-000087000000}"/>
    <cellStyle name="Texto de advertencia" xfId="84" builtinId="11" customBuiltin="1"/>
    <cellStyle name="Title 2" xfId="87" xr:uid="{00000000-0005-0000-0000-000089000000}"/>
    <cellStyle name="Título 2" xfId="33" builtinId="17" customBuiltin="1"/>
    <cellStyle name="Título 3" xfId="34" builtinId="18" customBuiltin="1"/>
    <cellStyle name="Total" xfId="83" builtinId="25" customBuiltin="1"/>
    <cellStyle name="Warning Text 2" xfId="98" xr:uid="{00000000-0005-0000-0000-00008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Table!$H$15</c:f>
              <c:strCache>
                <c:ptCount val="1"/>
                <c:pt idx="0">
                  <c:v>Saldo Actual (ORIGINAL)</c:v>
                </c:pt>
              </c:strCache>
            </c:strRef>
          </c:tx>
          <c:spPr>
            <a:solidFill>
              <a:srgbClr val="9190D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Table!$H$16:$H$67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A-4A55-BA6B-0FAD29B312D1}"/>
            </c:ext>
          </c:extLst>
        </c:ser>
        <c:ser>
          <c:idx val="1"/>
          <c:order val="1"/>
          <c:tx>
            <c:strRef>
              <c:f>Table!$I$15</c:f>
              <c:strCache>
                <c:ptCount val="1"/>
                <c:pt idx="0">
                  <c:v>Saldo Anterior (ORIGINAL)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Table!$I$16:$I$67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A-4A55-BA6B-0FAD29B312D1}"/>
            </c:ext>
          </c:extLst>
        </c:ser>
        <c:ser>
          <c:idx val="2"/>
          <c:order val="2"/>
          <c:tx>
            <c:strRef>
              <c:f>Table!$J$15</c:f>
              <c:strCache>
                <c:ptCount val="1"/>
                <c:pt idx="0">
                  <c:v>Saldo Actual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Table!$J$16:$J$67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3534513636.7399998</c:v>
                </c:pt>
                <c:pt idx="3" formatCode="#,##0.00\ &quot;MXN&quot;">
                  <c:v>-1227558161.2</c:v>
                </c:pt>
                <c:pt idx="4" formatCode="#,##0.00\ &quot;MXN&quot;">
                  <c:v>3284982244.9699998</c:v>
                </c:pt>
                <c:pt idx="6" formatCode="#,##0.00\ &quot;MXN&quot;">
                  <c:v>624249102.75</c:v>
                </c:pt>
                <c:pt idx="7" formatCode="#,##0.00\ &quot;MXN&quot;">
                  <c:v>852811444.22000003</c:v>
                </c:pt>
                <c:pt idx="9" formatCode="#,##0.00\ &quot;MXN&quot;">
                  <c:v>29006</c:v>
                </c:pt>
                <c:pt idx="10" formatCode="#,##0.00\ &quot;MXN&quot;">
                  <c:v>1033161019.29</c:v>
                </c:pt>
                <c:pt idx="11" formatCode="#,##0.00\ &quot;MXN&quot;">
                  <c:v>-0.05</c:v>
                </c:pt>
                <c:pt idx="12" formatCode="#,##0.00\ &quot;MXN&quot;">
                  <c:v>779707622.24000001</c:v>
                </c:pt>
                <c:pt idx="13" formatCode="#,##0.00\ &quot;MXN&quot;">
                  <c:v>-637730736.21000004</c:v>
                </c:pt>
                <c:pt idx="14" formatCode="#,##0.00\ &quot;MXN&quot;">
                  <c:v>-60138.52</c:v>
                </c:pt>
                <c:pt idx="15" formatCode="#,##0.00\ &quot;MXN&quot;">
                  <c:v>44639169.369999997</c:v>
                </c:pt>
                <c:pt idx="16" formatCode="#,##0.00\ &quot;MXN&quot;">
                  <c:v>47996401.299999997</c:v>
                </c:pt>
                <c:pt idx="17" formatCode="#,##0.00\ &quot;MXN&quot;">
                  <c:v>798608701.15999997</c:v>
                </c:pt>
                <c:pt idx="18" formatCode="#,##0.00\ &quot;MXN&quot;">
                  <c:v>297502576.70999998</c:v>
                </c:pt>
                <c:pt idx="22" formatCode="#,##0.00\ &quot;MXN&quot;">
                  <c:v>297502576.70999998</c:v>
                </c:pt>
                <c:pt idx="30" formatCode="#,##0.00\ &quot;MXN&quot;">
                  <c:v>578456.49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4865755689.2299995</c:v>
                </c:pt>
                <c:pt idx="40">
                  <c:v>0</c:v>
                </c:pt>
                <c:pt idx="41" formatCode="#,##0.00\ &quot;MXN&quot;">
                  <c:v>24788060832.040001</c:v>
                </c:pt>
                <c:pt idx="42" formatCode="#,##0.00\ &quot;MXN&quot;">
                  <c:v>180010314.5</c:v>
                </c:pt>
                <c:pt idx="43" formatCode="#,##0.00\ &quot;MXN&quot;">
                  <c:v>18790779606.889999</c:v>
                </c:pt>
                <c:pt idx="44" formatCode="#,##0.00\ &quot;MXN&quot;">
                  <c:v>3136472225.4299998</c:v>
                </c:pt>
                <c:pt idx="45" formatCode="#,##0.00\ &quot;MXN&quot;">
                  <c:v>137079404.19</c:v>
                </c:pt>
                <c:pt idx="46" formatCode="#,##0.00\ &quot;MXN&quot;">
                  <c:v>-1131190122.48</c:v>
                </c:pt>
                <c:pt idx="47" formatCode="#,##0.00\ &quot;MXN&quot;">
                  <c:v>32457644.670000002</c:v>
                </c:pt>
                <c:pt idx="50" formatCode="#,##0.00\ &quot;MXN&quot;">
                  <c:v>45933669905.239998</c:v>
                </c:pt>
                <c:pt idx="51" formatCode="#,##0.00\ &quot;MXN&quot;">
                  <c:v>50799425594.470001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A-4A55-BA6B-0FAD29B312D1}"/>
            </c:ext>
          </c:extLst>
        </c:ser>
        <c:ser>
          <c:idx val="3"/>
          <c:order val="3"/>
          <c:tx>
            <c:strRef>
              <c:f>Table!$K$15</c:f>
              <c:strCache>
                <c:ptCount val="1"/>
                <c:pt idx="0">
                  <c:v>Saldo Anterior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Table!$K$16:$K$67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2227797176.3099999</c:v>
                </c:pt>
                <c:pt idx="3" formatCode="#,##0.00\ &quot;MXN&quot;">
                  <c:v>315570440.27999997</c:v>
                </c:pt>
                <c:pt idx="4" formatCode="#,##0.00\ &quot;MXN&quot;">
                  <c:v>1075201313.4100001</c:v>
                </c:pt>
                <c:pt idx="6" formatCode="#,##0.00\ &quot;MXN&quot;">
                  <c:v>424249102.75</c:v>
                </c:pt>
                <c:pt idx="7" formatCode="#,##0.00\ &quot;MXN&quot;">
                  <c:v>412747313.87</c:v>
                </c:pt>
                <c:pt idx="9" formatCode="#,##0.00\ &quot;MXN&quot;">
                  <c:v>29006</c:v>
                </c:pt>
                <c:pt idx="10" formatCode="#,##0.00\ &quot;MXN&quot;">
                  <c:v>1450496828.01</c:v>
                </c:pt>
                <c:pt idx="11" formatCode="#,##0.00\ &quot;MXN&quot;">
                  <c:v>-0.05</c:v>
                </c:pt>
                <c:pt idx="12" formatCode="#,##0.00\ &quot;MXN&quot;">
                  <c:v>39490.47</c:v>
                </c:pt>
                <c:pt idx="13" formatCode="#,##0.00\ &quot;MXN&quot;">
                  <c:v>682112288</c:v>
                </c:pt>
                <c:pt idx="14" formatCode="#,##0.00\ &quot;MXN&quot;">
                  <c:v>35016.93</c:v>
                </c:pt>
                <c:pt idx="15" formatCode="#,##0.00\ &quot;MXN&quot;">
                  <c:v>38201343.57</c:v>
                </c:pt>
                <c:pt idx="16" formatCode="#,##0.00\ &quot;MXN&quot;">
                  <c:v>47996401.299999997</c:v>
                </c:pt>
                <c:pt idx="17" formatCode="#,##0.00\ &quot;MXN&quot;">
                  <c:v>682112287.78999996</c:v>
                </c:pt>
                <c:pt idx="18" formatCode="#,##0.00\ &quot;MXN&quot;">
                  <c:v>318860347.33999997</c:v>
                </c:pt>
                <c:pt idx="22" formatCode="#,##0.00\ &quot;MXN&quot;">
                  <c:v>318860347.33999997</c:v>
                </c:pt>
                <c:pt idx="30" formatCode="#,##0.00\ &quot;MXN&quot;">
                  <c:v>582533.62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3997736885.2800002</c:v>
                </c:pt>
                <c:pt idx="40">
                  <c:v>0</c:v>
                </c:pt>
                <c:pt idx="41" formatCode="#,##0.00\ &quot;MXN&quot;">
                  <c:v>24674913677.700001</c:v>
                </c:pt>
                <c:pt idx="42" formatCode="#,##0.00\ &quot;MXN&quot;">
                  <c:v>180010314.5</c:v>
                </c:pt>
                <c:pt idx="43" formatCode="#,##0.00\ &quot;MXN&quot;">
                  <c:v>18750221859.080002</c:v>
                </c:pt>
                <c:pt idx="44" formatCode="#,##0.00\ &quot;MXN&quot;">
                  <c:v>3136449692.4299998</c:v>
                </c:pt>
                <c:pt idx="45" formatCode="#,##0.00\ &quot;MXN&quot;">
                  <c:v>137079404.19</c:v>
                </c:pt>
                <c:pt idx="46" formatCode="#,##0.00\ &quot;MXN&quot;">
                  <c:v>-1117944837.25</c:v>
                </c:pt>
                <c:pt idx="47" formatCode="#,##0.00\ &quot;MXN&quot;">
                  <c:v>32457644.670000002</c:v>
                </c:pt>
                <c:pt idx="50" formatCode="#,##0.00\ &quot;MXN&quot;">
                  <c:v>45793187755.32</c:v>
                </c:pt>
                <c:pt idx="51" formatCode="#,##0.00\ &quot;MXN&quot;">
                  <c:v>49790924640.599998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DA-4A55-BA6B-0FAD29B312D1}"/>
            </c:ext>
          </c:extLst>
        </c:ser>
        <c:ser>
          <c:idx val="4"/>
          <c:order val="4"/>
          <c:tx>
            <c:strRef>
              <c:f>Table!$L$15</c:f>
              <c:strCache>
                <c:ptCount val="1"/>
                <c:pt idx="0">
                  <c:v>Saldo acumulado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Table!$L$16:$L$67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2238135201.4499998</c:v>
                </c:pt>
                <c:pt idx="3" formatCode="#,##0.00\ &quot;MXN&quot;">
                  <c:v>-1075933950.8399999</c:v>
                </c:pt>
                <c:pt idx="4" formatCode="#,##0.00\ &quot;MXN&quot;">
                  <c:v>2381746098.02</c:v>
                </c:pt>
                <c:pt idx="6" formatCode="#,##0.00\ &quot;MXN&quot;">
                  <c:v>624249102.75</c:v>
                </c:pt>
                <c:pt idx="7" formatCode="#,##0.00\ &quot;MXN&quot;">
                  <c:v>308044945.51999998</c:v>
                </c:pt>
                <c:pt idx="9" formatCode="#,##0.00\ &quot;MXN&quot;">
                  <c:v>29006</c:v>
                </c:pt>
                <c:pt idx="10" formatCode="#,##0.00\ &quot;MXN&quot;">
                  <c:v>1112415143.05</c:v>
                </c:pt>
                <c:pt idx="11" formatCode="#,##0.00\ &quot;MXN&quot;">
                  <c:v>-0.05</c:v>
                </c:pt>
                <c:pt idx="12" formatCode="#,##0.00\ &quot;MXN&quot;">
                  <c:v>779707622.24000001</c:v>
                </c:pt>
                <c:pt idx="13" formatCode="#,##0.00\ &quot;MXN&quot;">
                  <c:v>-550389718.52999997</c:v>
                </c:pt>
                <c:pt idx="14" formatCode="#,##0.00\ &quot;MXN&quot;">
                  <c:v>-57894.52</c:v>
                </c:pt>
                <c:pt idx="15" formatCode="#,##0.00\ &quot;MXN&quot;">
                  <c:v>43737270.450000003</c:v>
                </c:pt>
                <c:pt idx="16" formatCode="#,##0.00\ &quot;MXN&quot;">
                  <c:v>47996401.299999997</c:v>
                </c:pt>
                <c:pt idx="17" formatCode="#,##0.00\ &quot;MXN&quot;">
                  <c:v>791421462.15999997</c:v>
                </c:pt>
                <c:pt idx="18" formatCode="#,##0.00\ &quot;MXN&quot;">
                  <c:v>259576671.83000001</c:v>
                </c:pt>
                <c:pt idx="22" formatCode="#,##0.00\ &quot;MXN&quot;">
                  <c:v>259576671.83000001</c:v>
                </c:pt>
                <c:pt idx="30" formatCode="#,##0.00\ &quot;MXN&quot;">
                  <c:v>578456.49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3610705472.8200002</c:v>
                </c:pt>
                <c:pt idx="40">
                  <c:v>0</c:v>
                </c:pt>
                <c:pt idx="41" formatCode="#,##0.00\ &quot;MXN&quot;">
                  <c:v>24760370502.709999</c:v>
                </c:pt>
                <c:pt idx="42" formatCode="#,##0.00\ &quot;MXN&quot;">
                  <c:v>180010314.5</c:v>
                </c:pt>
                <c:pt idx="43" formatCode="#,##0.00\ &quot;MXN&quot;">
                  <c:v>18932133212.709999</c:v>
                </c:pt>
                <c:pt idx="44" formatCode="#,##0.00\ &quot;MXN&quot;">
                  <c:v>3174862696.6199999</c:v>
                </c:pt>
                <c:pt idx="45" formatCode="#,##0.00\ &quot;MXN&quot;">
                  <c:v>137079404.19</c:v>
                </c:pt>
                <c:pt idx="46" formatCode="#,##0.00\ &quot;MXN&quot;">
                  <c:v>-1131190122.48</c:v>
                </c:pt>
                <c:pt idx="47" formatCode="#,##0.00\ &quot;MXN&quot;">
                  <c:v>32457644.670000002</c:v>
                </c:pt>
                <c:pt idx="50" formatCode="#,##0.00\ &quot;MXN&quot;">
                  <c:v>46085723652.919998</c:v>
                </c:pt>
                <c:pt idx="51" formatCode="#,##0.00\ &quot;MXN&quot;">
                  <c:v>49696429125.739998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DA-4A55-BA6B-0FAD29B31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2819696"/>
        <c:axId val="1122821872"/>
      </c:barChart>
      <c:catAx>
        <c:axId val="112281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2282187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122821872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#,##0.00;\-\ 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22819696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gi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12" Type="http://schemas.openxmlformats.org/officeDocument/2006/relationships/image" Target="../media/image13.pn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image" Target="../media/image20.png"/><Relationship Id="rId11" Type="http://schemas.openxmlformats.org/officeDocument/2006/relationships/image" Target="../media/image8.png"/><Relationship Id="rId5" Type="http://schemas.openxmlformats.org/officeDocument/2006/relationships/image" Target="../media/image19.png"/><Relationship Id="rId10" Type="http://schemas.openxmlformats.org/officeDocument/2006/relationships/image" Target="../media/image7.png"/><Relationship Id="rId4" Type="http://schemas.openxmlformats.org/officeDocument/2006/relationships/image" Target="../media/image18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68</xdr:col>
      <xdr:colOff>9525</xdr:colOff>
      <xdr:row>1</xdr:row>
      <xdr:rowOff>9525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170021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64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65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066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067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19050</xdr:colOff>
      <xdr:row>14</xdr:row>
      <xdr:rowOff>9525</xdr:rowOff>
    </xdr:from>
    <xdr:ext cx="47625" cy="47625"/>
    <xdr:pic macro="[1]!DesignIconClicked">
      <xdr:nvPicPr>
        <xdr:cNvPr id="2068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911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19050</xdr:colOff>
      <xdr:row>14</xdr:row>
      <xdr:rowOff>85725</xdr:rowOff>
    </xdr:from>
    <xdr:ext cx="47625" cy="47625"/>
    <xdr:pic macro="[1]!DesignIconClicked">
      <xdr:nvPicPr>
        <xdr:cNvPr id="2069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911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72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73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28575</xdr:colOff>
      <xdr:row>16</xdr:row>
      <xdr:rowOff>0</xdr:rowOff>
    </xdr:from>
    <xdr:ext cx="123825" cy="123825"/>
    <xdr:pic macro="[1]!DesignIconClicked">
      <xdr:nvPicPr>
        <xdr:cNvPr id="2074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052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7" name="BExS5CPQ8P8JOQPK7ANNKHLSGOKU" hidden="1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18" name="BExMM0AVUAIRNJLXB1FW8R0YB4ZZ" hidden="1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9" name="BExXZ7Y09CBS0XA7IPB3IRJ8RJM4" hidden="1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20" name="BExQ7SXS9VUG7P6CACU2J7R2SGIZ" hidden="1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121" name="BEx5AQZ4ETQ9LMY5EBWVH20Z7VXQ" hidden="1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122" name="BExUBK0YZ5VYFY8TTITJGJU9S06A" hidden="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9525</xdr:rowOff>
    </xdr:from>
    <xdr:ext cx="47625" cy="47625"/>
    <xdr:pic macro="[1]!DesignIconClicked">
      <xdr:nvPicPr>
        <xdr:cNvPr id="2123" name="BExUEZCSSJ7RN4J18I2NUIQR2FZS" hidden="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006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85725</xdr:rowOff>
    </xdr:from>
    <xdr:ext cx="47625" cy="47625"/>
    <xdr:pic macro="[1]!DesignIconClicked">
      <xdr:nvPicPr>
        <xdr:cNvPr id="2124" name="BExS3JDQWF7U3F5JTEVOE16ASIYK" hidden="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06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13</xdr:col>
      <xdr:colOff>9525</xdr:colOff>
      <xdr:row>1</xdr:row>
      <xdr:rowOff>60960</xdr:rowOff>
    </xdr:to>
    <xdr:sp macro="" textlink="">
      <xdr:nvSpPr>
        <xdr:cNvPr id="2709" name="TextQueryTitle">
          <a:extLs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27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25</xdr:row>
      <xdr:rowOff>0</xdr:rowOff>
    </xdr:from>
    <xdr:ext cx="123825" cy="123825"/>
    <xdr:pic macro="[1]!DesignIconClicked">
      <xdr:nvPicPr>
        <xdr:cNvPr id="212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26</xdr:row>
      <xdr:rowOff>0</xdr:rowOff>
    </xdr:from>
    <xdr:ext cx="123825" cy="123825"/>
    <xdr:pic macro="[1]!DesignIconClicked">
      <xdr:nvPicPr>
        <xdr:cNvPr id="212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27</xdr:row>
      <xdr:rowOff>0</xdr:rowOff>
    </xdr:from>
    <xdr:ext cx="123825" cy="123825"/>
    <xdr:pic macro="[1]!DesignIconClicked">
      <xdr:nvPicPr>
        <xdr:cNvPr id="213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28</xdr:row>
      <xdr:rowOff>0</xdr:rowOff>
    </xdr:from>
    <xdr:ext cx="123825" cy="123825"/>
    <xdr:pic macro="[1]!DesignIconClicked">
      <xdr:nvPicPr>
        <xdr:cNvPr id="213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37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38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18</xdr:row>
      <xdr:rowOff>0</xdr:rowOff>
    </xdr:from>
    <xdr:ext cx="123825" cy="123825"/>
    <xdr:pic macro="[1]!DesignIconClicked">
      <xdr:nvPicPr>
        <xdr:cNvPr id="213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0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1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20</xdr:row>
      <xdr:rowOff>0</xdr:rowOff>
    </xdr:from>
    <xdr:ext cx="123825" cy="123825"/>
    <xdr:pic macro="[1]!DesignIconClicked">
      <xdr:nvPicPr>
        <xdr:cNvPr id="214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623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43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25</xdr:row>
      <xdr:rowOff>0</xdr:rowOff>
    </xdr:from>
    <xdr:ext cx="123825" cy="123825"/>
    <xdr:pic macro="[1]!DesignIconClicked">
      <xdr:nvPicPr>
        <xdr:cNvPr id="214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24</xdr:row>
      <xdr:rowOff>0</xdr:rowOff>
    </xdr:from>
    <xdr:ext cx="123825" cy="123825"/>
    <xdr:pic macro="[1]!DesignIconClicked">
      <xdr:nvPicPr>
        <xdr:cNvPr id="214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</xdr:row>
      <xdr:rowOff>0</xdr:rowOff>
    </xdr:from>
    <xdr:ext cx="123825" cy="123825"/>
    <xdr:pic macro="[1]!DesignIconClicked">
      <xdr:nvPicPr>
        <xdr:cNvPr id="214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22</xdr:row>
      <xdr:rowOff>0</xdr:rowOff>
    </xdr:from>
    <xdr:ext cx="123825" cy="123825"/>
    <xdr:pic macro="[1]!DesignIconClicked">
      <xdr:nvPicPr>
        <xdr:cNvPr id="214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21</xdr:row>
      <xdr:rowOff>9525</xdr:rowOff>
    </xdr:from>
    <xdr:ext cx="123825" cy="123825"/>
    <xdr:pic macro="[1]!DesignIconClicked">
      <xdr:nvPicPr>
        <xdr:cNvPr id="214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20</xdr:row>
      <xdr:rowOff>0</xdr:rowOff>
    </xdr:from>
    <xdr:ext cx="123825" cy="123825"/>
    <xdr:pic macro="[1]!DesignIconClicked">
      <xdr:nvPicPr>
        <xdr:cNvPr id="214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19</xdr:row>
      <xdr:rowOff>0</xdr:rowOff>
    </xdr:from>
    <xdr:ext cx="123825" cy="123825"/>
    <xdr:pic macro="[1]!DesignIconClicked">
      <xdr:nvPicPr>
        <xdr:cNvPr id="215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</xdr:row>
      <xdr:rowOff>0</xdr:rowOff>
    </xdr:from>
    <xdr:ext cx="123825" cy="123825"/>
    <xdr:pic macro="[1]!DesignIconClicked">
      <xdr:nvPicPr>
        <xdr:cNvPr id="2151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52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53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absolute">
    <xdr:from>
      <xdr:col>6</xdr:col>
      <xdr:colOff>657225</xdr:colOff>
      <xdr:row>2</xdr:row>
      <xdr:rowOff>28575</xdr:rowOff>
    </xdr:from>
    <xdr:to>
      <xdr:col>6</xdr:col>
      <xdr:colOff>1352550</xdr:colOff>
      <xdr:row>2</xdr:row>
      <xdr:rowOff>180975</xdr:rowOff>
    </xdr:to>
    <xdr:pic macro="[0]!Sheet2.Info_click">
      <xdr:nvPicPr>
        <xdr:cNvPr id="2759" name="Info" descr="Information">
          <a:extLs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19225" y="762000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6</xdr:col>
      <xdr:colOff>1352550</xdr:colOff>
      <xdr:row>2</xdr:row>
      <xdr:rowOff>190500</xdr:rowOff>
    </xdr:to>
    <xdr:pic macro="[0]!Sheet2.InfoA_click">
      <xdr:nvPicPr>
        <xdr:cNvPr id="2760" name="InfoA" descr="Information_pressed" hidden="1">
          <a:extLs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_click">
      <xdr:nvPicPr>
        <xdr:cNvPr id="2761" name="Filter" descr="Filter">
          <a:extLs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A_click">
      <xdr:nvPicPr>
        <xdr:cNvPr id="2762" name="FilterA" descr="Filter_pressed" hidden="1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323850</xdr:colOff>
      <xdr:row>2</xdr:row>
      <xdr:rowOff>190500</xdr:rowOff>
    </xdr:to>
    <xdr:pic macro="[0]!Sheet2.Graph_click">
      <xdr:nvPicPr>
        <xdr:cNvPr id="2763" name="Chart" descr="Chart">
          <a:extLs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1925" y="771525"/>
          <a:ext cx="419100" cy="152400"/>
        </a:xfrm>
        <a:prstGeom prst="rect">
          <a:avLst/>
        </a:prstGeom>
        <a:noFill/>
      </xdr:spPr>
    </xdr:pic>
    <xdr:clientData/>
  </xdr:twoCellAnchor>
  <xdr:absoluteAnchor>
    <xdr:pos x="257175" y="1552575"/>
    <xdr:ext cx="0" cy="1416050"/>
    <xdr:pic macro="[1]!DesignIconClicked">
      <xdr:nvPicPr>
        <xdr:cNvPr id="2062" name="BExEZGWZLFTQF24ZE4DBSRHNCL2Y" descr="5G1A96VKMW4JK5G4PM3KVB8UT" hidden="1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57175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0"/>
    <xdr:ext cx="492125" cy="292100"/>
    <xdr:pic macro="[1]!DesignIconClicked">
      <xdr:nvPicPr>
        <xdr:cNvPr id="2095" name="BExZVN42A177LEC6IPYAGJI8LF86" descr="XY0N02Z21UGFBLNWUW4NLP0JV" hidden="1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57175" y="0"/>
          <a:ext cx="492125" cy="2921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3952875" y="304800"/>
    <xdr:ext cx="2692400" cy="415925"/>
    <xdr:pic macro="[1]!DesignIconClicked">
      <xdr:nvPicPr>
        <xdr:cNvPr id="2087" name="BExGLL7F0AMZS0L5LN46VO8A4OR4" descr="D35ND0JILANPKP1M7KOGQB3G6" hidden="1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52875" y="304800"/>
          <a:ext cx="2692400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9" name="BEx9HI995VIDGWB3O6URON2VM6AX" descr="QBM79T8SR6ZR1JPU49VFEBSRL" hidden="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61" name="BEx0041RRI19D5ZFTDBCL8WAVJTB" descr="H3BV6LT962ERI9HFHZFWSTS8B" hidden="1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7" name="BExTURJ5TAR0ZJAQ9GFN2NYJHBR4" descr="MP5QHF75QS9DUY49Y420JXM2E" hidden="1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8" name="BExOAO5F6DQNL3T99SCQUI1V5YFP" descr="QD63FMH2M443ZK5KXEEK6PC7V" hidden="1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0" name="BExMPEQDEVM9ZOPSFIVZP3KR132B" descr="U1604WEUYS8LYRGCK4LICYKL9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1" name="BEx01K769RJVIIWSRZ0ARO7KDLX8" descr="XR64X3LHID9RXDX8WC99U85PF" hidden="1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2" name="BExO8RTDKDQMQJ7A8W8P2TOHUDH2" descr="VPP77LRAGJ44NV8EVDMZ8FCEN" hidden="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3" name="BExSGRWGUS63FMXGQMK12OH01K95" descr="Q5Z07EYJE0MBNAL39Q2BTCRTU" hidden="1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4" name="BExUDLAY93K0UZJDTTURDFVU8JTQ" descr="B2RDJ4MCWXJF922PADE784PX6" hidden="1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5" name="BExU57NIVO7OMPU5I47IYD27S3KA" descr="B0ZJHZS0F6AKHRWHNPQ63PUCZ" hidden="1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6" name="BExIIGEM0AMOSRAZQRDPJ1KNDX7H" descr="F4CUDT4I8CDM8GHW7JG5WP6CT" hidden="1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848600" y="304800"/>
    <xdr:ext cx="2435225" cy="415925"/>
    <xdr:pic macro="[1]!DesignIconClicked">
      <xdr:nvPicPr>
        <xdr:cNvPr id="2086" name="BExKKKF0KR8NZVC9DTQM1WWB39Z0" descr="OBT7FD107OXHE7ODUYPXG58YJ" hidden="1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48600" y="304800"/>
          <a:ext cx="2435225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60" name="BExW7A0O6NJAPXTFEM67M5H6DDRC" descr="3OQVS5W3KNJG71LCSAW019NJP" hidden="1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552575"/>
    <xdr:ext cx="9521825" cy="7559675"/>
    <xdr:pic macro="[1]!DesignIconClicked">
      <xdr:nvPicPr>
        <xdr:cNvPr id="2063" name="BExXRND8208TWULE9S50U89VKPB7" descr="ETUGZV0SKTQDQB8JOYY0DCX79" hidden="1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62000" y="1552575"/>
          <a:ext cx="9521825" cy="75596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11</xdr:col>
      <xdr:colOff>1216025</xdr:colOff>
      <xdr:row>79</xdr:row>
      <xdr:rowOff>130175</xdr:rowOff>
    </xdr:to>
    <xdr:pic macro="[1]!DesignIconClicked">
      <xdr:nvPicPr>
        <xdr:cNvPr id="2" name="BExW3X39HW6RW7GYLL7G42SKHD3F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019300"/>
          <a:ext cx="9712325" cy="9417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215900</xdr:rowOff>
    </xdr:to>
    <xdr:pic macro="[1]!DesignIconClicked">
      <xdr:nvPicPr>
        <xdr:cNvPr id="3" name="BExY3KZH6ZVYUEQWYPBQGA7YHKKL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171450"/>
          <a:ext cx="0" cy="2159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244475</xdr:rowOff>
    </xdr:to>
    <xdr:pic macro="[1]!DesignIconClicked">
      <xdr:nvPicPr>
        <xdr:cNvPr id="4" name="BExZWQDI3FZDH5402LIWUETMJYQT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400050"/>
          <a:ext cx="0" cy="244475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149225</xdr:rowOff>
    </xdr:to>
    <xdr:pic macro="[1]!DesignIconClicked">
      <xdr:nvPicPr>
        <xdr:cNvPr id="5" name="BEx759D1H7R6JU460KD1KPARCPUG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657225"/>
          <a:ext cx="0" cy="149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:a16="http://schemas.microsoft.com/office/drawing/2014/main" id="{00000000-0008-0000-04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 macro="[1]!DesignIconClicked">
      <xdr:nvPicPr>
        <xdr:cNvPr id="3089" name="BExMJ8SV739S7OHOD6U6SFYP97Q2" hidden="1">
          <a:extLst>
            <a:ext uri="{FF2B5EF4-FFF2-40B4-BE49-F238E27FC236}">
              <a16:creationId xmlns:a16="http://schemas.microsoft.com/office/drawing/2014/main" id="{00000000-0008-0000-04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 macro="[1]!DesignIconClicked">
      <xdr:nvPicPr>
        <xdr:cNvPr id="3090" name="BExQGD6IOUL7IBCDFE6CJPBV8MUL" hidden="1">
          <a:extLst>
            <a:ext uri="{FF2B5EF4-FFF2-40B4-BE49-F238E27FC236}">
              <a16:creationId xmlns:a16="http://schemas.microsoft.com/office/drawing/2014/main" id="{00000000-0008-0000-04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 macro="[1]!DesignIconClicked">
      <xdr:nvPicPr>
        <xdr:cNvPr id="3091" name="BExD9X028KN82OQ34SFJXO5DMAOJ" hidden="1">
          <a:extLst>
            <a:ext uri="{FF2B5EF4-FFF2-40B4-BE49-F238E27FC236}">
              <a16:creationId xmlns:a16="http://schemas.microsoft.com/office/drawing/2014/main" id="{00000000-0008-0000-04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 macro="[1]!DesignIconClicked">
      <xdr:nvPicPr>
        <xdr:cNvPr id="3092" name="BExW5MDJ8C7RRPM9H8TFBMDWHG8F" hidden="1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 macro="[1]!DesignIconClicked">
      <xdr:nvPicPr>
        <xdr:cNvPr id="3093" name="BExJ1DBQDXNR9QQG371TBPHRW1W1" hidden="1">
          <a:extLst>
            <a:ext uri="{FF2B5EF4-FFF2-40B4-BE49-F238E27FC236}">
              <a16:creationId xmlns:a16="http://schemas.microsoft.com/office/drawing/2014/main" id="{00000000-0008-0000-04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 macro="[1]!DesignIconClicked">
      <xdr:nvPicPr>
        <xdr:cNvPr id="3094" name="BEx1MHHDB80ZDSYCXZBRRO7AL1EB" hidden="1">
          <a:extLst>
            <a:ext uri="{FF2B5EF4-FFF2-40B4-BE49-F238E27FC236}">
              <a16:creationId xmlns:a16="http://schemas.microsoft.com/office/drawing/2014/main" id="{00000000-0008-0000-04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 macro="[1]!DesignIconClicked">
      <xdr:nvPicPr>
        <xdr:cNvPr id="3095" name="BEx5M7D0OWVY0JFHCGG5Y11MMFAT" hidden="1">
          <a:extLst>
            <a:ext uri="{FF2B5EF4-FFF2-40B4-BE49-F238E27FC236}">
              <a16:creationId xmlns:a16="http://schemas.microsoft.com/office/drawing/2014/main" id="{00000000-0008-0000-04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 macro="[1]!DesignIconClicked">
      <xdr:nvPicPr>
        <xdr:cNvPr id="3096" name="BExIPAWQ9Z19AA5PIGEH094DYP51" hidden="1">
          <a:extLst>
            <a:ext uri="{FF2B5EF4-FFF2-40B4-BE49-F238E27FC236}">
              <a16:creationId xmlns:a16="http://schemas.microsoft.com/office/drawing/2014/main" id="{00000000-0008-0000-04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 macro="[1]!DesignIconClicked">
      <xdr:nvPicPr>
        <xdr:cNvPr id="3097" name="BExZQRC65HRX1R2FOOBPQKAO82VE" hidden="1">
          <a:extLst>
            <a:ext uri="{FF2B5EF4-FFF2-40B4-BE49-F238E27FC236}">
              <a16:creationId xmlns:a16="http://schemas.microsoft.com/office/drawing/2014/main" id="{00000000-0008-0000-04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 macro="[1]!DesignIconClicked">
      <xdr:nvPicPr>
        <xdr:cNvPr id="3098" name="BExZLMFB2IT1ZBUGK1QEXXW2JKFN" hidden="1">
          <a:extLst>
            <a:ext uri="{FF2B5EF4-FFF2-40B4-BE49-F238E27FC236}">
              <a16:creationId xmlns:a16="http://schemas.microsoft.com/office/drawing/2014/main" id="{00000000-0008-0000-04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 macro="[1]!DesignIconClicked">
      <xdr:nvPicPr>
        <xdr:cNvPr id="3099" name="BExAXCVDII2N4N3BBFD9E2NMP0J5" hidden="1">
          <a:extLst>
            <a:ext uri="{FF2B5EF4-FFF2-40B4-BE49-F238E27FC236}">
              <a16:creationId xmlns:a16="http://schemas.microsoft.com/office/drawing/2014/main" id="{00000000-0008-0000-04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 macro="[1]!DesignIconClicked">
      <xdr:nvPicPr>
        <xdr:cNvPr id="3100" name="BExONHU55R6I4QLKW2SHYXDFC6RV" hidden="1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 macro="[1]!DesignIconClicked">
      <xdr:nvPicPr>
        <xdr:cNvPr id="3101" name="BEx9FZ9EZGAWK67Z810S8BQYD12S" hidden="1">
          <a:extLst>
            <a:ext uri="{FF2B5EF4-FFF2-40B4-BE49-F238E27FC236}">
              <a16:creationId xmlns:a16="http://schemas.microsoft.com/office/drawing/2014/main" id="{00000000-0008-0000-04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 macro="[1]!DesignIconClicked">
      <xdr:nvPicPr>
        <xdr:cNvPr id="3102" name="BExKMR374I5SLJI2H6S92BNFJ62U" hidden="1">
          <a:extLst>
            <a:ext uri="{FF2B5EF4-FFF2-40B4-BE49-F238E27FC236}">
              <a16:creationId xmlns:a16="http://schemas.microsoft.com/office/drawing/2014/main" id="{00000000-0008-0000-04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 macro="[1]!DesignIconClicked">
      <xdr:nvPicPr>
        <xdr:cNvPr id="3103" name="BExTUUJ2XZHWHBG2RZLWKQUKC1X9" hidden="1">
          <a:extLst>
            <a:ext uri="{FF2B5EF4-FFF2-40B4-BE49-F238E27FC236}">
              <a16:creationId xmlns:a16="http://schemas.microsoft.com/office/drawing/2014/main" id="{00000000-0008-0000-04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 macro="[1]!DesignIconClicked">
      <xdr:nvPicPr>
        <xdr:cNvPr id="3104" name="BExIW1O0YR1GRGRY4OL8O4LY43J9" hidden="1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 macro="[1]!DesignIconClicked">
      <xdr:nvPicPr>
        <xdr:cNvPr id="3105" name="BExF7UPUFHMEGZAB1SPYZSOUFTAM" hidden="1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 macro="[1]!DesignIconClicked">
      <xdr:nvPicPr>
        <xdr:cNvPr id="3106" name="BExKQDWMRVP76Y4WYQZAXHYH7BW1" hidden="1">
          <a:extLst>
            <a:ext uri="{FF2B5EF4-FFF2-40B4-BE49-F238E27FC236}">
              <a16:creationId xmlns:a16="http://schemas.microsoft.com/office/drawing/2014/main" id="{00000000-0008-0000-04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 macro="[1]!DesignIconClicked">
      <xdr:nvPicPr>
        <xdr:cNvPr id="3107" name="BEx1KKUIQN903WVY4KND8NDRZH66" hidden="1">
          <a:extLst>
            <a:ext uri="{FF2B5EF4-FFF2-40B4-BE49-F238E27FC236}">
              <a16:creationId xmlns:a16="http://schemas.microsoft.com/office/drawing/2014/main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 macro="[1]!DesignIconClicked">
      <xdr:nvPicPr>
        <xdr:cNvPr id="3108" name="BExD9ULRVZCAYHUQ27T5HBXSIPD8" hidden="1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 macro="[1]!DesignIconClicked">
      <xdr:nvPicPr>
        <xdr:cNvPr id="3109" name="BEx3DE8U6SVRAQW2R1UPTRM2T3FK" hidden="1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 macro="[1]!DesignIconClicked">
      <xdr:nvPicPr>
        <xdr:cNvPr id="3110" name="BEx9J61NV2XE051NL9UMGCEHJ3A6" hidden="1">
          <a:extLst>
            <a:ext uri="{FF2B5EF4-FFF2-40B4-BE49-F238E27FC236}">
              <a16:creationId xmlns:a16="http://schemas.microsoft.com/office/drawing/2014/main" id="{00000000-0008-0000-04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 macro="[1]!DesignIconClicked">
      <xdr:nvPicPr>
        <xdr:cNvPr id="3111" name="BEx3GSTMH9TP7K0H6YCQYJI1MOVC" hidden="1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 macro="[1]!DesignIconClicked">
      <xdr:nvPicPr>
        <xdr:cNvPr id="3112" name="BExKRQRBU4YG6145MP0RHXJFPEGM" hidden="1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 macro="[1]!DesignIconClicked">
      <xdr:nvPicPr>
        <xdr:cNvPr id="3113" name="BExMQIQP3LB9Z5YSUWNF0JGFV33R" hidden="1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 macro="[1]!DesignIconClicked">
      <xdr:nvPicPr>
        <xdr:cNvPr id="3114" name="BExB2TMIKI1ND0Q7COI2AW61PBSD" hidden="1">
          <a:extLst>
            <a:ext uri="{FF2B5EF4-FFF2-40B4-BE49-F238E27FC236}">
              <a16:creationId xmlns:a16="http://schemas.microsoft.com/office/drawing/2014/main" id="{00000000-0008-0000-04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 macro="[1]!DesignIconClicked">
      <xdr:nvPicPr>
        <xdr:cNvPr id="3115" name="BExGPSEJEX37UKFPTVV1WERKSG54" hidden="1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 macro="[1]!DesignIconClicked">
      <xdr:nvPicPr>
        <xdr:cNvPr id="3116" name="BEx7IEL2X2EOW0P4TFS7X0QH8ZXI" hidden="1">
          <a:extLst>
            <a:ext uri="{FF2B5EF4-FFF2-40B4-BE49-F238E27FC236}">
              <a16:creationId xmlns:a16="http://schemas.microsoft.com/office/drawing/2014/main" id="{00000000-0008-0000-04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 macro="[1]!DesignIconClicked">
      <xdr:nvPicPr>
        <xdr:cNvPr id="3117" name="BExO7NI9QBLS19JRUKM6IWXN9OOK" hidden="1">
          <a:extLst>
            <a:ext uri="{FF2B5EF4-FFF2-40B4-BE49-F238E27FC236}">
              <a16:creationId xmlns:a16="http://schemas.microsoft.com/office/drawing/2014/main" id="{00000000-0008-0000-04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8" name="BExIUCIWENAH3Y6YPHNZP1FAAY10" hidden="1">
          <a:extLst>
            <a:ext uri="{FF2B5EF4-FFF2-40B4-BE49-F238E27FC236}">
              <a16:creationId xmlns:a16="http://schemas.microsoft.com/office/drawing/2014/main" id="{00000000-0008-0000-04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9" name="BExGXP9OE5Z8HOBOJ95ESG2D6DUV" hidden="1">
          <a:extLst>
            <a:ext uri="{FF2B5EF4-FFF2-40B4-BE49-F238E27FC236}">
              <a16:creationId xmlns:a16="http://schemas.microsoft.com/office/drawing/2014/main" id="{00000000-0008-0000-04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 macro="[1]!DesignIconClicked">
      <xdr:nvPicPr>
        <xdr:cNvPr id="3120" name="BExW2Y0W45S531GFG2P4UIMGFRG4" hidden="1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 macro="[1]!DesignIconClicked">
      <xdr:nvPicPr>
        <xdr:cNvPr id="3121" name="BExEVMGHLGEICJ8WR2F8QMAK8MOQ" hidden="1">
          <a:extLst>
            <a:ext uri="{FF2B5EF4-FFF2-40B4-BE49-F238E27FC236}">
              <a16:creationId xmlns:a16="http://schemas.microsoft.com/office/drawing/2014/main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 macro="[1]!DesignIconClicked">
      <xdr:nvPicPr>
        <xdr:cNvPr id="3122" name="BExW18VRO3YYJYUKZP64P0K2VUVG" hidden="1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 macro="[1]!DesignIconClicked">
      <xdr:nvPicPr>
        <xdr:cNvPr id="3123" name="BExGZGI5S5R45KCZFSLCBJP7YMA9" hidden="1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 macro="[1]!DesignIconClicked">
      <xdr:nvPicPr>
        <xdr:cNvPr id="3124" name="BExRZZ3WB3HNDSA3YLJZAVFLF3HL" hidden="1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 macro="[1]!DesignIconClicked">
      <xdr:nvPicPr>
        <xdr:cNvPr id="3125" name="BExMOSEG137YQHOQYSSQSHG5YH46" hidden="1">
          <a:extLst>
            <a:ext uri="{FF2B5EF4-FFF2-40B4-BE49-F238E27FC236}">
              <a16:creationId xmlns:a16="http://schemas.microsoft.com/office/drawing/2014/main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 macro="[1]!DesignIconClicked">
      <xdr:nvPicPr>
        <xdr:cNvPr id="3126" name="BEx9HTN86LBSCYFYUY5JZ2A0F24K" hidden="1">
          <a:extLst>
            <a:ext uri="{FF2B5EF4-FFF2-40B4-BE49-F238E27FC236}">
              <a16:creationId xmlns:a16="http://schemas.microsoft.com/office/drawing/2014/main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 macro="[1]!DesignIconClicked">
      <xdr:nvPicPr>
        <xdr:cNvPr id="3127" name="BExB33T7Z2C85T2SWCWZE05VGKUX" hidden="1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8" name="BExOB414H67P2GMM86OZXUMXUY0N" hidden="1">
          <a:extLst>
            <a:ext uri="{FF2B5EF4-FFF2-40B4-BE49-F238E27FC236}">
              <a16:creationId xmlns:a16="http://schemas.microsoft.com/office/drawing/2014/main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9" name="BEx3SW4UFVAXMRG40ZJOQLT2VED0" hidden="1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 macro="[1]!DesignIconClicked">
      <xdr:nvPicPr>
        <xdr:cNvPr id="3130" name="BEx1MITTG5I0O7A3WINGWM41U3WZ" hidden="1">
          <a:extLst>
            <a:ext uri="{FF2B5EF4-FFF2-40B4-BE49-F238E27FC236}">
              <a16:creationId xmlns:a16="http://schemas.microsoft.com/office/drawing/2014/main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 macro="[1]!DesignIconClicked">
      <xdr:nvPicPr>
        <xdr:cNvPr id="3131" name="BExISOFU7F2872HHSFRPPIDUU3QF" hidden="1">
          <a:extLst>
            <a:ext uri="{FF2B5EF4-FFF2-40B4-BE49-F238E27FC236}">
              <a16:creationId xmlns:a16="http://schemas.microsoft.com/office/drawing/2014/main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 macro="[1]!DesignIconClicked">
      <xdr:nvPicPr>
        <xdr:cNvPr id="3132" name="BEx5KT5VA9BZASN43MUN3W9869C2" hidden="1">
          <a:extLst>
            <a:ext uri="{FF2B5EF4-FFF2-40B4-BE49-F238E27FC236}">
              <a16:creationId xmlns:a16="http://schemas.microsoft.com/office/drawing/2014/main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 macro="[1]!DesignIconClicked">
      <xdr:nvPicPr>
        <xdr:cNvPr id="3133" name="BExKJBWTGIAOWC6UP1RI7AZ4GF6L" hidden="1">
          <a:extLst>
            <a:ext uri="{FF2B5EF4-FFF2-40B4-BE49-F238E27FC236}">
              <a16:creationId xmlns:a16="http://schemas.microsoft.com/office/drawing/2014/main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 macro="[1]!DesignIconClicked">
      <xdr:nvPicPr>
        <xdr:cNvPr id="3134" name="BEx95WH41UYDY86TGWRNJBJREMHO" hidden="1">
          <a:extLst>
            <a:ext uri="{FF2B5EF4-FFF2-40B4-BE49-F238E27FC236}">
              <a16:creationId xmlns:a16="http://schemas.microsoft.com/office/drawing/2014/main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 macro="[1]!DesignIconClicked">
      <xdr:nvPicPr>
        <xdr:cNvPr id="3135" name="BExQ2JOB7LLXXQ1WH2YV0Y1KX8FZ" hidden="1">
          <a:extLst>
            <a:ext uri="{FF2B5EF4-FFF2-40B4-BE49-F238E27FC236}">
              <a16:creationId xmlns:a16="http://schemas.microsoft.com/office/drawing/2014/main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:a16="http://schemas.microsoft.com/office/drawing/2014/main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:a16="http://schemas.microsoft.com/office/drawing/2014/main" id="{00000000-0008-0000-04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A_click">
      <xdr:nvPicPr>
        <xdr:cNvPr id="3694" name="FilterA" descr="Filter_pressed" hidden="1">
          <a:extLst>
            <a:ext uri="{FF2B5EF4-FFF2-40B4-BE49-F238E27FC236}">
              <a16:creationId xmlns:a16="http://schemas.microsoft.com/office/drawing/2014/main" id="{00000000-0008-0000-04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_click">
      <xdr:nvPicPr>
        <xdr:cNvPr id="3695" name="Filter" descr="Filter">
          <a:extLst>
            <a:ext uri="{FF2B5EF4-FFF2-40B4-BE49-F238E27FC236}">
              <a16:creationId xmlns:a16="http://schemas.microsoft.com/office/drawing/2014/main" id="{00000000-0008-0000-04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_click">
      <xdr:nvPicPr>
        <xdr:cNvPr id="3696" name="Info" descr="Information">
          <a:extLst>
            <a:ext uri="{FF2B5EF4-FFF2-40B4-BE49-F238E27FC236}">
              <a16:creationId xmlns:a16="http://schemas.microsoft.com/office/drawing/2014/main" id="{00000000-0008-0000-04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A_click">
      <xdr:nvPicPr>
        <xdr:cNvPr id="3697" name="InfoA" descr="Information_pressed" hidden="1">
          <a:extLst>
            <a:ext uri="{FF2B5EF4-FFF2-40B4-BE49-F238E27FC236}">
              <a16:creationId xmlns:a16="http://schemas.microsoft.com/office/drawing/2014/main" id="{00000000-0008-0000-04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7</xdr:col>
      <xdr:colOff>0</xdr:colOff>
      <xdr:row>1</xdr:row>
      <xdr:rowOff>0</xdr:rowOff>
    </xdr:from>
    <xdr:to>
      <xdr:col>8</xdr:col>
      <xdr:colOff>1235075</xdr:colOff>
      <xdr:row>1</xdr:row>
      <xdr:rowOff>415925</xdr:rowOff>
    </xdr:to>
    <xdr:pic macro="[1]!DesignIconClicked">
      <xdr:nvPicPr>
        <xdr:cNvPr id="3702" name="BEx9GANEK0G57YR83WFPDS9YB14A" descr="infofield_prev" hidden="1">
          <a:extLst>
            <a:ext uri="{FF2B5EF4-FFF2-40B4-BE49-F238E27FC236}">
              <a16:creationId xmlns:a16="http://schemas.microsoft.com/office/drawing/2014/main" id="{00000000-0008-0000-04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09775" y="304800"/>
          <a:ext cx="2482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62000" y="1104900"/>
    <xdr:ext cx="2482850" cy="0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id="{00000000-0008-0000-04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1552575"/>
    <xdr:ext cx="0" cy="1416050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id="{00000000-0008-0000-04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7175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id="{00000000-0008-0000-04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id="{00000000-0008-0000-04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520700</xdr:colOff>
      <xdr:row>1</xdr:row>
      <xdr:rowOff>415925</xdr:rowOff>
    </xdr:to>
    <xdr:pic macro="[1]!DesignIconClicked">
      <xdr:nvPicPr>
        <xdr:cNvPr id="3703" name="BEx1NR19G6IDKEZJ4H4HCCFEYVXP" descr="infofield_prev" hidden="1">
          <a:extLst>
            <a:ext uri="{FF2B5EF4-FFF2-40B4-BE49-F238E27FC236}">
              <a16:creationId xmlns:a16="http://schemas.microsoft.com/office/drawing/2014/main" id="{00000000-0008-0000-04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53100" y="304800"/>
          <a:ext cx="176847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62000" y="1104900"/>
    <xdr:ext cx="2482850" cy="0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id="{00000000-0008-0000-04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id="{00000000-0008-0000-04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id="{00000000-0008-0000-04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id="{00000000-0008-0000-04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%20(x86)\Common%20Files\SAP%20Shared\BW\BExAnalyzer.xla" TargetMode="External"/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5"/>
  <sheetViews>
    <sheetView workbookViewId="0"/>
  </sheetViews>
  <sheetFormatPr baseColWidth="10" defaultColWidth="9.1640625" defaultRowHeight="11.25" x14ac:dyDescent="0.2"/>
  <cols>
    <col min="3" max="4" width="9.16406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4" t="s">
        <v>4</v>
      </c>
      <c r="D14" s="14"/>
    </row>
    <row r="15" spans="1:4" x14ac:dyDescent="0.2">
      <c r="C15" s="9"/>
      <c r="D15" s="9"/>
    </row>
  </sheetData>
  <phoneticPr fontId="7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S67"/>
  <sheetViews>
    <sheetView showGridLines="0" workbookViewId="0">
      <selection activeCell="G23" sqref="G23"/>
    </sheetView>
  </sheetViews>
  <sheetFormatPr baseColWidth="10" defaultColWidth="9.1640625" defaultRowHeight="11.25" x14ac:dyDescent="0.2"/>
  <cols>
    <col min="1" max="1" width="3.1640625" customWidth="1"/>
    <col min="2" max="2" width="1.1640625" customWidth="1"/>
    <col min="3" max="3" width="19" hidden="1" customWidth="1"/>
    <col min="4" max="4" width="15.1640625" hidden="1" customWidth="1"/>
    <col min="5" max="5" width="8.6640625" hidden="1" customWidth="1"/>
    <col min="6" max="6" width="8.6640625" customWidth="1"/>
    <col min="7" max="7" width="55.6640625" bestFit="1" customWidth="1"/>
    <col min="8" max="8" width="23" bestFit="1" customWidth="1"/>
    <col min="9" max="9" width="24.1640625" bestFit="1" customWidth="1"/>
    <col min="10" max="10" width="20.6640625" bestFit="1" customWidth="1"/>
    <col min="11" max="11" width="22.1640625" bestFit="1" customWidth="1"/>
    <col min="12" max="12" width="20.5" bestFit="1" customWidth="1"/>
    <col min="13" max="32" width="9.1640625" customWidth="1"/>
    <col min="33" max="33" width="15.5" bestFit="1" customWidth="1"/>
  </cols>
  <sheetData>
    <row r="1" spans="1:19" ht="24" customHeight="1" x14ac:dyDescent="0.2">
      <c r="F1" s="16" t="s">
        <v>6</v>
      </c>
    </row>
    <row r="2" spans="1:19" s="5" customFormat="1" ht="33.75" customHeight="1" x14ac:dyDescent="0.2">
      <c r="D2" s="6"/>
      <c r="E2" s="6"/>
      <c r="F2" s="6"/>
      <c r="G2" s="6"/>
      <c r="H2" s="13" t="s">
        <v>9</v>
      </c>
      <c r="I2" s="15" t="s">
        <v>10</v>
      </c>
      <c r="J2" s="6"/>
      <c r="K2" s="13" t="s">
        <v>28</v>
      </c>
      <c r="L2" s="15" t="s">
        <v>264</v>
      </c>
      <c r="M2" s="6"/>
      <c r="N2" s="6"/>
      <c r="O2" s="6"/>
      <c r="P2" s="6"/>
      <c r="Q2" s="6"/>
      <c r="R2" s="6"/>
      <c r="S2" s="6"/>
    </row>
    <row r="3" spans="1:19" s="5" customFormat="1" ht="18" customHeight="1" x14ac:dyDescent="0.2">
      <c r="A3" s="7"/>
    </row>
    <row r="5" spans="1:19" ht="12.75" hidden="1" x14ac:dyDescent="0.2">
      <c r="G5" s="8" t="s">
        <v>1</v>
      </c>
      <c r="H5" s="3"/>
      <c r="I5" s="3"/>
      <c r="J5" s="3"/>
      <c r="K5" s="4"/>
    </row>
    <row r="6" spans="1:19" hidden="1" x14ac:dyDescent="0.2">
      <c r="E6" s="1"/>
      <c r="F6" s="1"/>
      <c r="G6" s="31" t="s">
        <v>9</v>
      </c>
      <c r="H6" s="32" t="s">
        <v>10</v>
      </c>
      <c r="I6" s="10"/>
      <c r="J6" s="10" t="s">
        <v>18</v>
      </c>
      <c r="K6" s="33" t="s">
        <v>270</v>
      </c>
    </row>
    <row r="7" spans="1:19" hidden="1" x14ac:dyDescent="0.2">
      <c r="E7" s="1"/>
      <c r="F7" s="1"/>
      <c r="G7" s="29" t="s">
        <v>15</v>
      </c>
      <c r="H7" s="30" t="s">
        <v>267</v>
      </c>
      <c r="I7" s="11"/>
      <c r="J7" s="11" t="s">
        <v>11</v>
      </c>
      <c r="K7" s="28" t="s">
        <v>266</v>
      </c>
    </row>
    <row r="8" spans="1:19" hidden="1" x14ac:dyDescent="0.2">
      <c r="E8" s="1"/>
      <c r="F8" s="1"/>
      <c r="G8" s="29" t="s">
        <v>8</v>
      </c>
      <c r="H8" s="30" t="s">
        <v>260</v>
      </c>
      <c r="I8" s="11"/>
      <c r="J8" s="11" t="s">
        <v>29</v>
      </c>
      <c r="K8" s="28" t="s">
        <v>269</v>
      </c>
    </row>
    <row r="9" spans="1:19" hidden="1" x14ac:dyDescent="0.2">
      <c r="E9" s="1"/>
      <c r="F9" s="1"/>
      <c r="G9" s="29" t="s">
        <v>16</v>
      </c>
      <c r="H9" s="30" t="s">
        <v>17</v>
      </c>
      <c r="I9" s="11"/>
      <c r="J9" s="11" t="s">
        <v>28</v>
      </c>
      <c r="K9" s="28" t="s">
        <v>264</v>
      </c>
    </row>
    <row r="10" spans="1:19" hidden="1" x14ac:dyDescent="0.2">
      <c r="E10" s="1"/>
      <c r="F10" s="1"/>
      <c r="G10" s="29" t="s">
        <v>13</v>
      </c>
      <c r="H10" s="30" t="s">
        <v>14</v>
      </c>
      <c r="I10" s="11"/>
      <c r="J10" s="11" t="s">
        <v>7</v>
      </c>
      <c r="K10" s="28" t="s">
        <v>271</v>
      </c>
    </row>
    <row r="11" spans="1:19" hidden="1" x14ac:dyDescent="0.2">
      <c r="E11" s="1"/>
      <c r="F11" s="1"/>
      <c r="G11" s="26" t="s">
        <v>5</v>
      </c>
      <c r="H11" s="27" t="s">
        <v>6</v>
      </c>
      <c r="I11" s="12"/>
      <c r="J11" s="12" t="s">
        <v>7</v>
      </c>
      <c r="K11" s="34" t="s">
        <v>268</v>
      </c>
    </row>
    <row r="14" spans="1:19" ht="12.75" x14ac:dyDescent="0.2">
      <c r="C14" s="14" t="s">
        <v>4</v>
      </c>
      <c r="D14" s="14"/>
      <c r="G14" s="14" t="s">
        <v>2</v>
      </c>
      <c r="H14" s="14"/>
      <c r="I14" s="14"/>
      <c r="J14" s="14"/>
      <c r="K14" s="14"/>
      <c r="L14" s="14"/>
    </row>
    <row r="15" spans="1:19" x14ac:dyDescent="0.2">
      <c r="C15" s="23" t="s">
        <v>19</v>
      </c>
      <c r="D15" s="23" t="s">
        <v>20</v>
      </c>
      <c r="G15" s="17" t="s">
        <v>20</v>
      </c>
      <c r="H15" s="18" t="s">
        <v>30</v>
      </c>
      <c r="I15" s="18" t="s">
        <v>31</v>
      </c>
      <c r="J15" s="18" t="s">
        <v>32</v>
      </c>
      <c r="K15" s="18" t="s">
        <v>33</v>
      </c>
      <c r="L15" s="18" t="s">
        <v>34</v>
      </c>
    </row>
    <row r="16" spans="1:19" x14ac:dyDescent="0.2">
      <c r="C16" s="24" t="s">
        <v>21</v>
      </c>
      <c r="D16" s="24" t="s">
        <v>20</v>
      </c>
      <c r="G16" s="18" t="s">
        <v>35</v>
      </c>
      <c r="H16" s="20">
        <v>0</v>
      </c>
      <c r="I16" s="20">
        <v>0</v>
      </c>
      <c r="J16" s="21">
        <v>0</v>
      </c>
      <c r="K16" s="21">
        <v>0</v>
      </c>
      <c r="L16" s="21">
        <v>0</v>
      </c>
    </row>
    <row r="17" spans="3:12" x14ac:dyDescent="0.2">
      <c r="C17" s="24" t="s">
        <v>22</v>
      </c>
      <c r="D17" s="24" t="s">
        <v>20</v>
      </c>
      <c r="G17" s="18" t="s">
        <v>36</v>
      </c>
      <c r="H17" s="20">
        <v>0</v>
      </c>
      <c r="I17" s="20">
        <v>0</v>
      </c>
      <c r="J17" s="21">
        <v>0</v>
      </c>
      <c r="K17" s="21">
        <v>0</v>
      </c>
      <c r="L17" s="21">
        <v>0</v>
      </c>
    </row>
    <row r="18" spans="3:12" x14ac:dyDescent="0.2">
      <c r="C18" s="24" t="s">
        <v>263</v>
      </c>
      <c r="D18" s="24" t="s">
        <v>20</v>
      </c>
      <c r="G18" s="18" t="s">
        <v>37</v>
      </c>
      <c r="H18" s="20">
        <v>0</v>
      </c>
      <c r="I18" s="20">
        <v>0</v>
      </c>
      <c r="J18" s="22">
        <v>3534513636.7399998</v>
      </c>
      <c r="K18" s="22">
        <v>2227797176.3099999</v>
      </c>
      <c r="L18" s="22">
        <v>2238135201.4499998</v>
      </c>
    </row>
    <row r="19" spans="3:12" x14ac:dyDescent="0.2">
      <c r="C19" s="24" t="s">
        <v>23</v>
      </c>
      <c r="D19" s="24" t="s">
        <v>20</v>
      </c>
      <c r="G19" s="18" t="s">
        <v>38</v>
      </c>
      <c r="H19" s="20">
        <v>0</v>
      </c>
      <c r="I19" s="20">
        <v>0</v>
      </c>
      <c r="J19" s="22">
        <v>-1227558161.2</v>
      </c>
      <c r="K19" s="22">
        <v>315570440.27999997</v>
      </c>
      <c r="L19" s="22">
        <v>-1075933950.8399999</v>
      </c>
    </row>
    <row r="20" spans="3:12" x14ac:dyDescent="0.2">
      <c r="C20" s="24" t="s">
        <v>24</v>
      </c>
      <c r="D20" s="24" t="s">
        <v>20</v>
      </c>
      <c r="G20" s="18" t="s">
        <v>39</v>
      </c>
      <c r="H20" s="20">
        <v>0</v>
      </c>
      <c r="I20" s="20">
        <v>0</v>
      </c>
      <c r="J20" s="22">
        <v>3284982244.9699998</v>
      </c>
      <c r="K20" s="22">
        <v>1075201313.4100001</v>
      </c>
      <c r="L20" s="22">
        <v>2381746098.02</v>
      </c>
    </row>
    <row r="21" spans="3:12" x14ac:dyDescent="0.2">
      <c r="C21" s="24" t="s">
        <v>25</v>
      </c>
      <c r="D21" s="24" t="s">
        <v>20</v>
      </c>
      <c r="G21" s="18" t="s">
        <v>40</v>
      </c>
      <c r="H21" s="20">
        <v>0</v>
      </c>
      <c r="I21" s="20">
        <v>0</v>
      </c>
      <c r="J21" s="19"/>
      <c r="K21" s="19"/>
      <c r="L21" s="19"/>
    </row>
    <row r="22" spans="3:12" x14ac:dyDescent="0.2">
      <c r="C22" s="24" t="s">
        <v>16</v>
      </c>
      <c r="D22" s="24" t="s">
        <v>20</v>
      </c>
      <c r="G22" s="18" t="s">
        <v>41</v>
      </c>
      <c r="H22" s="20">
        <v>0</v>
      </c>
      <c r="I22" s="20">
        <v>0</v>
      </c>
      <c r="J22" s="22">
        <v>624249102.75</v>
      </c>
      <c r="K22" s="22">
        <v>424249102.75</v>
      </c>
      <c r="L22" s="22">
        <v>624249102.75</v>
      </c>
    </row>
    <row r="23" spans="3:12" x14ac:dyDescent="0.2">
      <c r="C23" s="24" t="s">
        <v>26</v>
      </c>
      <c r="D23" s="24" t="s">
        <v>20</v>
      </c>
      <c r="G23" s="18" t="s">
        <v>42</v>
      </c>
      <c r="H23" s="20">
        <v>0</v>
      </c>
      <c r="I23" s="20">
        <v>0</v>
      </c>
      <c r="J23" s="22">
        <v>852811444.22000003</v>
      </c>
      <c r="K23" s="22">
        <v>412747313.87</v>
      </c>
      <c r="L23" s="22">
        <v>308044945.51999998</v>
      </c>
    </row>
    <row r="24" spans="3:12" x14ac:dyDescent="0.2">
      <c r="C24" s="25" t="s">
        <v>27</v>
      </c>
      <c r="D24" s="25" t="s">
        <v>20</v>
      </c>
      <c r="G24" s="18" t="s">
        <v>43</v>
      </c>
      <c r="H24" s="20">
        <v>0</v>
      </c>
      <c r="I24" s="20">
        <v>0</v>
      </c>
      <c r="J24" s="19"/>
      <c r="K24" s="19"/>
      <c r="L24" s="19"/>
    </row>
    <row r="25" spans="3:12" x14ac:dyDescent="0.2">
      <c r="G25" s="18" t="s">
        <v>44</v>
      </c>
      <c r="H25" s="20">
        <v>0</v>
      </c>
      <c r="I25" s="20">
        <v>0</v>
      </c>
      <c r="J25" s="22">
        <v>29006</v>
      </c>
      <c r="K25" s="22">
        <v>29006</v>
      </c>
      <c r="L25" s="22">
        <v>29006</v>
      </c>
    </row>
    <row r="26" spans="3:12" x14ac:dyDescent="0.2">
      <c r="G26" s="18" t="s">
        <v>45</v>
      </c>
      <c r="H26" s="20">
        <v>0</v>
      </c>
      <c r="I26" s="20">
        <v>0</v>
      </c>
      <c r="J26" s="22">
        <v>1033161019.29</v>
      </c>
      <c r="K26" s="22">
        <v>1450496828.01</v>
      </c>
      <c r="L26" s="22">
        <v>1112415143.05</v>
      </c>
    </row>
    <row r="27" spans="3:12" x14ac:dyDescent="0.2">
      <c r="G27" s="18" t="s">
        <v>46</v>
      </c>
      <c r="H27" s="20">
        <v>0</v>
      </c>
      <c r="I27" s="20">
        <v>0</v>
      </c>
      <c r="J27" s="22">
        <v>-0.05</v>
      </c>
      <c r="K27" s="22">
        <v>-0.05</v>
      </c>
      <c r="L27" s="22">
        <v>-0.05</v>
      </c>
    </row>
    <row r="28" spans="3:12" x14ac:dyDescent="0.2">
      <c r="G28" s="18" t="s">
        <v>47</v>
      </c>
      <c r="H28" s="20">
        <v>0</v>
      </c>
      <c r="I28" s="20">
        <v>0</v>
      </c>
      <c r="J28" s="22">
        <v>779707622.24000001</v>
      </c>
      <c r="K28" s="22">
        <v>39490.47</v>
      </c>
      <c r="L28" s="22">
        <v>779707622.24000001</v>
      </c>
    </row>
    <row r="29" spans="3:12" x14ac:dyDescent="0.2">
      <c r="G29" s="18" t="s">
        <v>48</v>
      </c>
      <c r="H29" s="20">
        <v>0</v>
      </c>
      <c r="I29" s="20">
        <v>0</v>
      </c>
      <c r="J29" s="22">
        <v>-637730736.21000004</v>
      </c>
      <c r="K29" s="22">
        <v>682112288</v>
      </c>
      <c r="L29" s="22">
        <v>-550389718.52999997</v>
      </c>
    </row>
    <row r="30" spans="3:12" x14ac:dyDescent="0.2">
      <c r="G30" s="18" t="s">
        <v>49</v>
      </c>
      <c r="H30" s="20">
        <v>0</v>
      </c>
      <c r="I30" s="20">
        <v>0</v>
      </c>
      <c r="J30" s="22">
        <v>-60138.52</v>
      </c>
      <c r="K30" s="22">
        <v>35016.93</v>
      </c>
      <c r="L30" s="22">
        <v>-57894.52</v>
      </c>
    </row>
    <row r="31" spans="3:12" x14ac:dyDescent="0.2">
      <c r="G31" s="18" t="s">
        <v>50</v>
      </c>
      <c r="H31" s="20">
        <v>0</v>
      </c>
      <c r="I31" s="20">
        <v>0</v>
      </c>
      <c r="J31" s="22">
        <v>44639169.369999997</v>
      </c>
      <c r="K31" s="22">
        <v>38201343.57</v>
      </c>
      <c r="L31" s="22">
        <v>43737270.450000003</v>
      </c>
    </row>
    <row r="32" spans="3:12" x14ac:dyDescent="0.2">
      <c r="G32" s="18" t="s">
        <v>51</v>
      </c>
      <c r="H32" s="20">
        <v>0</v>
      </c>
      <c r="I32" s="20">
        <v>0</v>
      </c>
      <c r="J32" s="22">
        <v>47996401.299999997</v>
      </c>
      <c r="K32" s="22">
        <v>47996401.299999997</v>
      </c>
      <c r="L32" s="22">
        <v>47996401.299999997</v>
      </c>
    </row>
    <row r="33" spans="7:12" x14ac:dyDescent="0.2">
      <c r="G33" s="18" t="s">
        <v>52</v>
      </c>
      <c r="H33" s="20">
        <v>0</v>
      </c>
      <c r="I33" s="20">
        <v>0</v>
      </c>
      <c r="J33" s="22">
        <v>798608701.15999997</v>
      </c>
      <c r="K33" s="22">
        <v>682112287.78999996</v>
      </c>
      <c r="L33" s="22">
        <v>791421462.15999997</v>
      </c>
    </row>
    <row r="34" spans="7:12" x14ac:dyDescent="0.2">
      <c r="G34" s="18" t="s">
        <v>53</v>
      </c>
      <c r="H34" s="20">
        <v>0</v>
      </c>
      <c r="I34" s="20">
        <v>0</v>
      </c>
      <c r="J34" s="22">
        <v>297502576.70999998</v>
      </c>
      <c r="K34" s="22">
        <v>318860347.33999997</v>
      </c>
      <c r="L34" s="22">
        <v>259576671.83000001</v>
      </c>
    </row>
    <row r="35" spans="7:12" x14ac:dyDescent="0.2">
      <c r="G35" s="18" t="s">
        <v>54</v>
      </c>
      <c r="H35" s="20">
        <v>0</v>
      </c>
      <c r="I35" s="20">
        <v>0</v>
      </c>
      <c r="J35" s="19"/>
      <c r="K35" s="19"/>
      <c r="L35" s="19"/>
    </row>
    <row r="36" spans="7:12" x14ac:dyDescent="0.2">
      <c r="G36" s="18" t="s">
        <v>55</v>
      </c>
      <c r="H36" s="20">
        <v>0</v>
      </c>
      <c r="I36" s="20">
        <v>0</v>
      </c>
      <c r="J36" s="19"/>
      <c r="K36" s="19"/>
      <c r="L36" s="19"/>
    </row>
    <row r="37" spans="7:12" x14ac:dyDescent="0.2">
      <c r="G37" s="18" t="s">
        <v>56</v>
      </c>
      <c r="H37" s="20">
        <v>0</v>
      </c>
      <c r="I37" s="20">
        <v>0</v>
      </c>
      <c r="J37" s="19"/>
      <c r="K37" s="19"/>
      <c r="L37" s="19"/>
    </row>
    <row r="38" spans="7:12" x14ac:dyDescent="0.2">
      <c r="G38" s="18" t="s">
        <v>57</v>
      </c>
      <c r="H38" s="20">
        <v>0</v>
      </c>
      <c r="I38" s="20">
        <v>0</v>
      </c>
      <c r="J38" s="22">
        <v>297502576.70999998</v>
      </c>
      <c r="K38" s="22">
        <v>318860347.33999997</v>
      </c>
      <c r="L38" s="22">
        <v>259576671.83000001</v>
      </c>
    </row>
    <row r="39" spans="7:12" x14ac:dyDescent="0.2">
      <c r="G39" s="18" t="s">
        <v>58</v>
      </c>
      <c r="H39" s="20">
        <v>0</v>
      </c>
      <c r="I39" s="20">
        <v>0</v>
      </c>
      <c r="J39" s="19"/>
      <c r="K39" s="19"/>
      <c r="L39" s="19"/>
    </row>
    <row r="40" spans="7:12" x14ac:dyDescent="0.2">
      <c r="G40" s="18" t="s">
        <v>59</v>
      </c>
      <c r="H40" s="20">
        <v>0</v>
      </c>
      <c r="I40" s="20">
        <v>0</v>
      </c>
      <c r="J40" s="19"/>
      <c r="K40" s="19"/>
      <c r="L40" s="19"/>
    </row>
    <row r="41" spans="7:12" x14ac:dyDescent="0.2">
      <c r="G41" s="18" t="s">
        <v>60</v>
      </c>
      <c r="H41" s="20">
        <v>0</v>
      </c>
      <c r="I41" s="20">
        <v>0</v>
      </c>
      <c r="J41" s="19"/>
      <c r="K41" s="19"/>
      <c r="L41" s="19"/>
    </row>
    <row r="42" spans="7:12" x14ac:dyDescent="0.2">
      <c r="G42" s="18" t="s">
        <v>61</v>
      </c>
      <c r="H42" s="20">
        <v>0</v>
      </c>
      <c r="I42" s="20">
        <v>0</v>
      </c>
      <c r="J42" s="19"/>
      <c r="K42" s="19"/>
      <c r="L42" s="19"/>
    </row>
    <row r="43" spans="7:12" x14ac:dyDescent="0.2">
      <c r="G43" s="18" t="s">
        <v>62</v>
      </c>
      <c r="H43" s="20">
        <v>0</v>
      </c>
      <c r="I43" s="20">
        <v>0</v>
      </c>
      <c r="J43" s="19"/>
      <c r="K43" s="19"/>
      <c r="L43" s="19"/>
    </row>
    <row r="44" spans="7:12" x14ac:dyDescent="0.2">
      <c r="G44" s="18" t="s">
        <v>63</v>
      </c>
      <c r="H44" s="20">
        <v>0</v>
      </c>
      <c r="I44" s="20">
        <v>0</v>
      </c>
      <c r="J44" s="19"/>
      <c r="K44" s="19"/>
      <c r="L44" s="19"/>
    </row>
    <row r="45" spans="7:12" x14ac:dyDescent="0.2">
      <c r="G45" s="18" t="s">
        <v>64</v>
      </c>
      <c r="H45" s="20">
        <v>0</v>
      </c>
      <c r="I45" s="20">
        <v>0</v>
      </c>
      <c r="J45" s="19"/>
      <c r="K45" s="19"/>
      <c r="L45" s="19"/>
    </row>
    <row r="46" spans="7:12" x14ac:dyDescent="0.2">
      <c r="G46" s="18" t="s">
        <v>65</v>
      </c>
      <c r="H46" s="20">
        <v>0</v>
      </c>
      <c r="I46" s="20">
        <v>0</v>
      </c>
      <c r="J46" s="22">
        <v>578456.49</v>
      </c>
      <c r="K46" s="22">
        <v>582533.62</v>
      </c>
      <c r="L46" s="22">
        <v>578456.49</v>
      </c>
    </row>
    <row r="47" spans="7:12" x14ac:dyDescent="0.2">
      <c r="G47" s="18" t="s">
        <v>66</v>
      </c>
      <c r="H47" s="20">
        <v>0</v>
      </c>
      <c r="I47" s="20">
        <v>0</v>
      </c>
      <c r="J47" s="19"/>
      <c r="K47" s="19"/>
      <c r="L47" s="19"/>
    </row>
    <row r="48" spans="7:12" x14ac:dyDescent="0.2">
      <c r="G48" s="18" t="s">
        <v>67</v>
      </c>
      <c r="H48" s="20">
        <v>0</v>
      </c>
      <c r="I48" s="20">
        <v>0</v>
      </c>
      <c r="J48" s="19"/>
      <c r="K48" s="19"/>
      <c r="L48" s="19"/>
    </row>
    <row r="49" spans="7:12" x14ac:dyDescent="0.2">
      <c r="G49" s="18" t="s">
        <v>68</v>
      </c>
      <c r="H49" s="20">
        <v>0</v>
      </c>
      <c r="I49" s="20">
        <v>0</v>
      </c>
      <c r="J49" s="19"/>
      <c r="K49" s="19"/>
      <c r="L49" s="19"/>
    </row>
    <row r="50" spans="7:12" x14ac:dyDescent="0.2">
      <c r="G50" s="18" t="s">
        <v>69</v>
      </c>
      <c r="H50" s="20">
        <v>0</v>
      </c>
      <c r="I50" s="20">
        <v>0</v>
      </c>
      <c r="J50" s="21">
        <v>0</v>
      </c>
      <c r="K50" s="21">
        <v>0</v>
      </c>
      <c r="L50" s="21">
        <v>0</v>
      </c>
    </row>
    <row r="51" spans="7:12" x14ac:dyDescent="0.2">
      <c r="G51" s="18" t="s">
        <v>70</v>
      </c>
      <c r="H51" s="20">
        <v>0</v>
      </c>
      <c r="I51" s="20">
        <v>0</v>
      </c>
      <c r="J51" s="21">
        <v>0</v>
      </c>
      <c r="K51" s="21">
        <v>0</v>
      </c>
      <c r="L51" s="21">
        <v>0</v>
      </c>
    </row>
    <row r="52" spans="7:12" x14ac:dyDescent="0.2">
      <c r="G52" s="18" t="s">
        <v>71</v>
      </c>
      <c r="H52" s="20">
        <v>0</v>
      </c>
      <c r="I52" s="20">
        <v>0</v>
      </c>
      <c r="J52" s="19"/>
      <c r="K52" s="19"/>
      <c r="L52" s="19"/>
    </row>
    <row r="53" spans="7:12" x14ac:dyDescent="0.2">
      <c r="G53" s="18" t="s">
        <v>72</v>
      </c>
      <c r="H53" s="20">
        <v>0</v>
      </c>
      <c r="I53" s="20">
        <v>0</v>
      </c>
      <c r="J53" s="19"/>
      <c r="K53" s="19"/>
      <c r="L53" s="19"/>
    </row>
    <row r="54" spans="7:12" x14ac:dyDescent="0.2">
      <c r="G54" s="18" t="s">
        <v>73</v>
      </c>
      <c r="H54" s="20">
        <v>0</v>
      </c>
      <c r="I54" s="20">
        <v>0</v>
      </c>
      <c r="J54" s="19"/>
      <c r="K54" s="19"/>
      <c r="L54" s="19"/>
    </row>
    <row r="55" spans="7:12" x14ac:dyDescent="0.2">
      <c r="G55" s="18" t="s">
        <v>74</v>
      </c>
      <c r="H55" s="20">
        <v>0</v>
      </c>
      <c r="I55" s="20">
        <v>0</v>
      </c>
      <c r="J55" s="22">
        <v>4865755689.2299995</v>
      </c>
      <c r="K55" s="22">
        <v>3997736885.2800002</v>
      </c>
      <c r="L55" s="22">
        <v>3610705472.8200002</v>
      </c>
    </row>
    <row r="56" spans="7:12" x14ac:dyDescent="0.2">
      <c r="G56" s="18" t="s">
        <v>75</v>
      </c>
      <c r="H56" s="20">
        <v>0</v>
      </c>
      <c r="I56" s="20">
        <v>0</v>
      </c>
      <c r="J56" s="21">
        <v>0</v>
      </c>
      <c r="K56" s="21">
        <v>0</v>
      </c>
      <c r="L56" s="21">
        <v>0</v>
      </c>
    </row>
    <row r="57" spans="7:12" x14ac:dyDescent="0.2">
      <c r="G57" s="18" t="s">
        <v>76</v>
      </c>
      <c r="H57" s="20">
        <v>0</v>
      </c>
      <c r="I57" s="20">
        <v>0</v>
      </c>
      <c r="J57" s="22">
        <v>24788060832.040001</v>
      </c>
      <c r="K57" s="22">
        <v>24674913677.700001</v>
      </c>
      <c r="L57" s="22">
        <v>24760370502.709999</v>
      </c>
    </row>
    <row r="58" spans="7:12" x14ac:dyDescent="0.2">
      <c r="G58" s="18" t="s">
        <v>77</v>
      </c>
      <c r="H58" s="20">
        <v>0</v>
      </c>
      <c r="I58" s="20">
        <v>0</v>
      </c>
      <c r="J58" s="22">
        <v>180010314.5</v>
      </c>
      <c r="K58" s="22">
        <v>180010314.5</v>
      </c>
      <c r="L58" s="22">
        <v>180010314.5</v>
      </c>
    </row>
    <row r="59" spans="7:12" x14ac:dyDescent="0.2">
      <c r="G59" s="18" t="s">
        <v>78</v>
      </c>
      <c r="H59" s="20">
        <v>0</v>
      </c>
      <c r="I59" s="20">
        <v>0</v>
      </c>
      <c r="J59" s="22">
        <v>18790779606.889999</v>
      </c>
      <c r="K59" s="22">
        <v>18750221859.080002</v>
      </c>
      <c r="L59" s="22">
        <v>18932133212.709999</v>
      </c>
    </row>
    <row r="60" spans="7:12" x14ac:dyDescent="0.2">
      <c r="G60" s="18" t="s">
        <v>79</v>
      </c>
      <c r="H60" s="20">
        <v>0</v>
      </c>
      <c r="I60" s="20">
        <v>0</v>
      </c>
      <c r="J60" s="22">
        <v>3136472225.4299998</v>
      </c>
      <c r="K60" s="22">
        <v>3136449692.4299998</v>
      </c>
      <c r="L60" s="22">
        <v>3174862696.6199999</v>
      </c>
    </row>
    <row r="61" spans="7:12" x14ac:dyDescent="0.2">
      <c r="G61" s="18" t="s">
        <v>80</v>
      </c>
      <c r="H61" s="20">
        <v>0</v>
      </c>
      <c r="I61" s="20">
        <v>0</v>
      </c>
      <c r="J61" s="22">
        <v>137079404.19</v>
      </c>
      <c r="K61" s="22">
        <v>137079404.19</v>
      </c>
      <c r="L61" s="22">
        <v>137079404.19</v>
      </c>
    </row>
    <row r="62" spans="7:12" x14ac:dyDescent="0.2">
      <c r="G62" s="18" t="s">
        <v>81</v>
      </c>
      <c r="H62" s="20">
        <v>0</v>
      </c>
      <c r="I62" s="20">
        <v>0</v>
      </c>
      <c r="J62" s="22">
        <v>-1131190122.48</v>
      </c>
      <c r="K62" s="22">
        <v>-1117944837.25</v>
      </c>
      <c r="L62" s="22">
        <v>-1131190122.48</v>
      </c>
    </row>
    <row r="63" spans="7:12" x14ac:dyDescent="0.2">
      <c r="G63" s="18" t="s">
        <v>82</v>
      </c>
      <c r="H63" s="20">
        <v>0</v>
      </c>
      <c r="I63" s="20">
        <v>0</v>
      </c>
      <c r="J63" s="22">
        <v>32457644.670000002</v>
      </c>
      <c r="K63" s="22">
        <v>32457644.670000002</v>
      </c>
      <c r="L63" s="22">
        <v>32457644.670000002</v>
      </c>
    </row>
    <row r="64" spans="7:12" x14ac:dyDescent="0.2">
      <c r="G64" s="18" t="s">
        <v>83</v>
      </c>
      <c r="H64" s="20">
        <v>0</v>
      </c>
      <c r="I64" s="20">
        <v>0</v>
      </c>
      <c r="J64" s="19"/>
      <c r="K64" s="19"/>
      <c r="L64" s="19"/>
    </row>
    <row r="65" spans="7:12" x14ac:dyDescent="0.2">
      <c r="G65" s="18" t="s">
        <v>84</v>
      </c>
      <c r="H65" s="20">
        <v>0</v>
      </c>
      <c r="I65" s="20">
        <v>0</v>
      </c>
      <c r="J65" s="19"/>
      <c r="K65" s="19"/>
      <c r="L65" s="19"/>
    </row>
    <row r="66" spans="7:12" x14ac:dyDescent="0.2">
      <c r="G66" s="18" t="s">
        <v>85</v>
      </c>
      <c r="H66" s="20">
        <v>0</v>
      </c>
      <c r="I66" s="20">
        <v>0</v>
      </c>
      <c r="J66" s="22">
        <v>45933669905.239998</v>
      </c>
      <c r="K66" s="22">
        <v>45793187755.32</v>
      </c>
      <c r="L66" s="22">
        <v>46085723652.919998</v>
      </c>
    </row>
    <row r="67" spans="7:12" x14ac:dyDescent="0.2">
      <c r="G67" s="18" t="s">
        <v>86</v>
      </c>
      <c r="H67" s="20">
        <v>0</v>
      </c>
      <c r="I67" s="20">
        <v>0</v>
      </c>
      <c r="J67" s="22">
        <v>50799425594.470001</v>
      </c>
      <c r="K67" s="22">
        <v>49790924640.599998</v>
      </c>
      <c r="L67" s="22">
        <v>49696429125.739998</v>
      </c>
    </row>
  </sheetData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autoPageBreaks="0"/>
  </sheetPr>
  <dimension ref="G14:L80"/>
  <sheetViews>
    <sheetView topLeftCell="A10" workbookViewId="0">
      <selection activeCell="A20" sqref="A20:XFD20"/>
    </sheetView>
  </sheetViews>
  <sheetFormatPr baseColWidth="10" defaultColWidth="9.1640625" defaultRowHeight="11.25" x14ac:dyDescent="0.2"/>
  <cols>
    <col min="1" max="5" width="1.1640625" customWidth="1"/>
    <col min="7" max="7" width="56" bestFit="1" customWidth="1"/>
    <col min="8" max="8" width="23.5" bestFit="1" customWidth="1"/>
    <col min="9" max="9" width="24.6640625" bestFit="1" customWidth="1"/>
    <col min="10" max="10" width="21.5" bestFit="1" customWidth="1"/>
    <col min="11" max="11" width="22.6640625" bestFit="1" customWidth="1"/>
    <col min="12" max="12" width="21.5" bestFit="1" customWidth="1"/>
  </cols>
  <sheetData>
    <row r="14" spans="7:12" ht="12.75" x14ac:dyDescent="0.2">
      <c r="G14" s="14" t="s">
        <v>2</v>
      </c>
      <c r="H14" s="14"/>
      <c r="I14" s="14"/>
      <c r="J14" s="14"/>
      <c r="K14" s="14"/>
      <c r="L14" s="14"/>
    </row>
    <row r="15" spans="7:12" x14ac:dyDescent="0.2">
      <c r="G15" s="17" t="s">
        <v>20</v>
      </c>
      <c r="H15" s="18" t="s">
        <v>30</v>
      </c>
      <c r="I15" s="18" t="s">
        <v>31</v>
      </c>
      <c r="J15" s="18" t="s">
        <v>32</v>
      </c>
      <c r="K15" s="18" t="s">
        <v>33</v>
      </c>
      <c r="L15" s="18" t="s">
        <v>34</v>
      </c>
    </row>
    <row r="16" spans="7:12" x14ac:dyDescent="0.2">
      <c r="G16" s="36" t="s">
        <v>87</v>
      </c>
      <c r="H16" s="19"/>
      <c r="I16" s="19"/>
      <c r="J16" s="19"/>
      <c r="K16" s="19"/>
      <c r="L16" s="21">
        <v>0</v>
      </c>
    </row>
    <row r="17" spans="7:12" x14ac:dyDescent="0.2">
      <c r="G17" s="36" t="s">
        <v>88</v>
      </c>
      <c r="H17" s="19"/>
      <c r="I17" s="19"/>
      <c r="J17" s="19"/>
      <c r="K17" s="19"/>
      <c r="L17" s="21">
        <v>0</v>
      </c>
    </row>
    <row r="18" spans="7:12" x14ac:dyDescent="0.2">
      <c r="G18" s="36" t="s">
        <v>89</v>
      </c>
      <c r="H18" s="35">
        <v>0</v>
      </c>
      <c r="I18" s="35">
        <v>0</v>
      </c>
      <c r="J18" s="22">
        <v>3698933336.0599999</v>
      </c>
      <c r="K18" s="22">
        <v>4846726152.2200003</v>
      </c>
      <c r="L18" s="22">
        <v>-5273671170.5799999</v>
      </c>
    </row>
    <row r="19" spans="7:12" x14ac:dyDescent="0.2">
      <c r="G19" s="36" t="s">
        <v>90</v>
      </c>
      <c r="H19" s="35">
        <v>0</v>
      </c>
      <c r="I19" s="35">
        <v>0</v>
      </c>
      <c r="J19" s="22">
        <v>602088495.88999999</v>
      </c>
      <c r="K19" s="22">
        <v>575473440.38999999</v>
      </c>
      <c r="L19" s="22">
        <v>-971337329.39999998</v>
      </c>
    </row>
    <row r="20" spans="7:12" x14ac:dyDescent="0.2">
      <c r="G20" s="36" t="s">
        <v>91</v>
      </c>
      <c r="H20" s="35">
        <v>0</v>
      </c>
      <c r="I20" s="35">
        <v>0</v>
      </c>
      <c r="J20" s="22">
        <v>990939366.62</v>
      </c>
      <c r="K20" s="22">
        <v>1056035686.95</v>
      </c>
      <c r="L20" s="22">
        <v>-1107108679.25</v>
      </c>
    </row>
    <row r="21" spans="7:12" x14ac:dyDescent="0.2">
      <c r="G21" s="36" t="s">
        <v>92</v>
      </c>
      <c r="H21" s="35">
        <v>0</v>
      </c>
      <c r="I21" s="35">
        <v>0</v>
      </c>
      <c r="J21" s="22">
        <v>41826171.68</v>
      </c>
      <c r="K21" s="22">
        <v>58032388.350000001</v>
      </c>
      <c r="L21" s="22">
        <v>-101492014.23</v>
      </c>
    </row>
    <row r="22" spans="7:12" x14ac:dyDescent="0.2">
      <c r="G22" s="36" t="s">
        <v>93</v>
      </c>
      <c r="H22" s="35">
        <v>0</v>
      </c>
      <c r="I22" s="35">
        <v>0</v>
      </c>
      <c r="J22" s="22">
        <v>69454878.519999996</v>
      </c>
      <c r="K22" s="22">
        <v>69455911.519999996</v>
      </c>
      <c r="L22" s="22">
        <v>-758203015.73000002</v>
      </c>
    </row>
    <row r="23" spans="7:12" x14ac:dyDescent="0.2">
      <c r="G23" s="36" t="s">
        <v>94</v>
      </c>
      <c r="H23" s="35">
        <v>0</v>
      </c>
      <c r="I23" s="35">
        <v>0</v>
      </c>
      <c r="J23" s="22">
        <v>586889359.89999998</v>
      </c>
      <c r="K23" s="22">
        <v>945130300.88</v>
      </c>
      <c r="L23" s="22">
        <v>-1135547300.8</v>
      </c>
    </row>
    <row r="24" spans="7:12" x14ac:dyDescent="0.2">
      <c r="G24" s="36" t="s">
        <v>95</v>
      </c>
      <c r="H24" s="35">
        <v>0</v>
      </c>
      <c r="I24" s="35">
        <v>0</v>
      </c>
      <c r="J24" s="22">
        <v>3749643.83</v>
      </c>
      <c r="K24" s="22">
        <v>4620052.1100000003</v>
      </c>
      <c r="L24" s="22">
        <v>-9008956.8599999994</v>
      </c>
    </row>
    <row r="25" spans="7:12" x14ac:dyDescent="0.2">
      <c r="G25" s="36" t="s">
        <v>96</v>
      </c>
      <c r="H25" s="35">
        <v>0</v>
      </c>
      <c r="I25" s="35">
        <v>0</v>
      </c>
      <c r="J25" s="22">
        <v>1426505116.0599999</v>
      </c>
      <c r="K25" s="22">
        <v>2126099628.5699999</v>
      </c>
      <c r="L25" s="22">
        <v>-1208363828.54</v>
      </c>
    </row>
    <row r="26" spans="7:12" x14ac:dyDescent="0.2">
      <c r="G26" s="36" t="s">
        <v>97</v>
      </c>
      <c r="H26" s="35">
        <v>0</v>
      </c>
      <c r="I26" s="35">
        <v>0</v>
      </c>
      <c r="J26" s="22">
        <v>1572374.13</v>
      </c>
      <c r="K26" s="22">
        <v>334238.95</v>
      </c>
      <c r="L26" s="22">
        <v>-262154.5</v>
      </c>
    </row>
    <row r="27" spans="7:12" x14ac:dyDescent="0.2">
      <c r="G27" s="36" t="s">
        <v>98</v>
      </c>
      <c r="H27" s="35">
        <v>0</v>
      </c>
      <c r="I27" s="35">
        <v>0</v>
      </c>
      <c r="J27" s="22">
        <v>-24092070.57</v>
      </c>
      <c r="K27" s="22">
        <v>11544504.5</v>
      </c>
      <c r="L27" s="22">
        <v>17652108.73</v>
      </c>
    </row>
    <row r="28" spans="7:12" x14ac:dyDescent="0.2">
      <c r="G28" s="36" t="s">
        <v>99</v>
      </c>
      <c r="H28" s="35">
        <v>0</v>
      </c>
      <c r="I28" s="35">
        <v>0</v>
      </c>
      <c r="J28" s="22">
        <v>933333335</v>
      </c>
      <c r="K28" s="22">
        <v>2732000000</v>
      </c>
      <c r="L28" s="22">
        <v>-933333335</v>
      </c>
    </row>
    <row r="29" spans="7:12" x14ac:dyDescent="0.2">
      <c r="G29" s="36" t="s">
        <v>100</v>
      </c>
      <c r="H29" s="35">
        <v>0</v>
      </c>
      <c r="I29" s="35">
        <v>0</v>
      </c>
      <c r="J29" s="22">
        <v>933333335</v>
      </c>
      <c r="K29" s="22">
        <v>2732000000</v>
      </c>
      <c r="L29" s="22">
        <v>-933333335</v>
      </c>
    </row>
    <row r="30" spans="7:12" x14ac:dyDescent="0.2">
      <c r="G30" s="36" t="s">
        <v>101</v>
      </c>
      <c r="H30" s="35">
        <v>0</v>
      </c>
      <c r="I30" s="35">
        <v>0</v>
      </c>
      <c r="J30" s="19"/>
      <c r="K30" s="19"/>
      <c r="L30" s="19"/>
    </row>
    <row r="31" spans="7:12" x14ac:dyDescent="0.2">
      <c r="G31" s="36" t="s">
        <v>102</v>
      </c>
      <c r="H31" s="35">
        <v>0</v>
      </c>
      <c r="I31" s="35">
        <v>0</v>
      </c>
      <c r="J31" s="19"/>
      <c r="K31" s="19"/>
      <c r="L31" s="19"/>
    </row>
    <row r="32" spans="7:12" x14ac:dyDescent="0.2">
      <c r="G32" s="36" t="s">
        <v>103</v>
      </c>
      <c r="H32" s="35">
        <v>0</v>
      </c>
      <c r="I32" s="35">
        <v>0</v>
      </c>
      <c r="J32" s="22">
        <v>463555341.45999998</v>
      </c>
      <c r="K32" s="22">
        <v>614280699.38999999</v>
      </c>
      <c r="L32" s="22">
        <v>-454540226.33999997</v>
      </c>
    </row>
    <row r="33" spans="7:12" x14ac:dyDescent="0.2">
      <c r="G33" s="36" t="s">
        <v>104</v>
      </c>
      <c r="H33" s="35">
        <v>0</v>
      </c>
      <c r="I33" s="35">
        <v>0</v>
      </c>
      <c r="J33" s="22">
        <v>463555341.45999998</v>
      </c>
      <c r="K33" s="22">
        <v>614280699.38999999</v>
      </c>
      <c r="L33" s="22">
        <v>-454540226.33999997</v>
      </c>
    </row>
    <row r="34" spans="7:12" x14ac:dyDescent="0.2">
      <c r="G34" s="36" t="s">
        <v>105</v>
      </c>
      <c r="H34" s="35">
        <v>0</v>
      </c>
      <c r="I34" s="35">
        <v>0</v>
      </c>
      <c r="J34" s="19"/>
      <c r="K34" s="19"/>
      <c r="L34" s="19"/>
    </row>
    <row r="35" spans="7:12" x14ac:dyDescent="0.2">
      <c r="G35" s="36" t="s">
        <v>106</v>
      </c>
      <c r="H35" s="35">
        <v>0</v>
      </c>
      <c r="I35" s="35">
        <v>0</v>
      </c>
      <c r="J35" s="19"/>
      <c r="K35" s="19"/>
      <c r="L35" s="19"/>
    </row>
    <row r="36" spans="7:12" x14ac:dyDescent="0.2">
      <c r="G36" s="36" t="s">
        <v>107</v>
      </c>
      <c r="H36" s="35">
        <v>0</v>
      </c>
      <c r="I36" s="35">
        <v>0</v>
      </c>
      <c r="J36" s="19"/>
      <c r="K36" s="19"/>
      <c r="L36" s="19"/>
    </row>
    <row r="37" spans="7:12" x14ac:dyDescent="0.2">
      <c r="G37" s="36" t="s">
        <v>108</v>
      </c>
      <c r="H37" s="35">
        <v>0</v>
      </c>
      <c r="I37" s="35">
        <v>0</v>
      </c>
      <c r="J37" s="19"/>
      <c r="K37" s="19"/>
      <c r="L37" s="19"/>
    </row>
    <row r="38" spans="7:12" x14ac:dyDescent="0.2">
      <c r="G38" s="36" t="s">
        <v>109</v>
      </c>
      <c r="H38" s="35">
        <v>0</v>
      </c>
      <c r="I38" s="35">
        <v>0</v>
      </c>
      <c r="J38" s="19"/>
      <c r="K38" s="19"/>
      <c r="L38" s="19"/>
    </row>
    <row r="39" spans="7:12" x14ac:dyDescent="0.2">
      <c r="G39" s="36" t="s">
        <v>110</v>
      </c>
      <c r="H39" s="35">
        <v>0</v>
      </c>
      <c r="I39" s="35">
        <v>0</v>
      </c>
      <c r="J39" s="19"/>
      <c r="K39" s="19"/>
      <c r="L39" s="19"/>
    </row>
    <row r="40" spans="7:12" x14ac:dyDescent="0.2">
      <c r="G40" s="36" t="s">
        <v>111</v>
      </c>
      <c r="H40" s="35">
        <v>0</v>
      </c>
      <c r="I40" s="35">
        <v>0</v>
      </c>
      <c r="J40" s="22">
        <v>220827336.38</v>
      </c>
      <c r="K40" s="22">
        <v>225197033.99000001</v>
      </c>
      <c r="L40" s="22">
        <v>-221236134.37</v>
      </c>
    </row>
    <row r="41" spans="7:12" x14ac:dyDescent="0.2">
      <c r="G41" s="36" t="s">
        <v>112</v>
      </c>
      <c r="H41" s="35">
        <v>0</v>
      </c>
      <c r="I41" s="35">
        <v>0</v>
      </c>
      <c r="J41" s="22">
        <v>13698453.58</v>
      </c>
      <c r="K41" s="22">
        <v>13646383.58</v>
      </c>
      <c r="L41" s="22">
        <v>-13706289.58</v>
      </c>
    </row>
    <row r="42" spans="7:12" x14ac:dyDescent="0.2">
      <c r="G42" s="36" t="s">
        <v>113</v>
      </c>
      <c r="H42" s="35">
        <v>0</v>
      </c>
      <c r="I42" s="35">
        <v>0</v>
      </c>
      <c r="J42" s="22">
        <v>207128882.80000001</v>
      </c>
      <c r="K42" s="22">
        <v>211550650.41</v>
      </c>
      <c r="L42" s="22">
        <v>-207529844.78999999</v>
      </c>
    </row>
    <row r="43" spans="7:12" x14ac:dyDescent="0.2">
      <c r="G43" s="36" t="s">
        <v>114</v>
      </c>
      <c r="H43" s="35">
        <v>0</v>
      </c>
      <c r="I43" s="35">
        <v>0</v>
      </c>
      <c r="J43" s="19"/>
      <c r="K43" s="19"/>
      <c r="L43" s="19"/>
    </row>
    <row r="44" spans="7:12" x14ac:dyDescent="0.2">
      <c r="G44" s="36" t="s">
        <v>115</v>
      </c>
      <c r="H44" s="35">
        <v>0</v>
      </c>
      <c r="I44" s="35">
        <v>0</v>
      </c>
      <c r="J44" s="19"/>
      <c r="K44" s="19"/>
      <c r="L44" s="19"/>
    </row>
    <row r="45" spans="7:12" x14ac:dyDescent="0.2">
      <c r="G45" s="36" t="s">
        <v>116</v>
      </c>
      <c r="H45" s="35">
        <v>0</v>
      </c>
      <c r="I45" s="35">
        <v>0</v>
      </c>
      <c r="J45" s="19"/>
      <c r="K45" s="19"/>
      <c r="L45" s="19"/>
    </row>
    <row r="46" spans="7:12" x14ac:dyDescent="0.2">
      <c r="G46" s="36" t="s">
        <v>117</v>
      </c>
      <c r="H46" s="35">
        <v>0</v>
      </c>
      <c r="I46" s="35">
        <v>0</v>
      </c>
      <c r="J46" s="19"/>
      <c r="K46" s="19"/>
      <c r="L46" s="19"/>
    </row>
    <row r="47" spans="7:12" x14ac:dyDescent="0.2">
      <c r="G47" s="36" t="s">
        <v>118</v>
      </c>
      <c r="H47" s="35">
        <v>0</v>
      </c>
      <c r="I47" s="35">
        <v>0</v>
      </c>
      <c r="J47" s="19"/>
      <c r="K47" s="19"/>
      <c r="L47" s="19"/>
    </row>
    <row r="48" spans="7:12" x14ac:dyDescent="0.2">
      <c r="G48" s="36" t="s">
        <v>119</v>
      </c>
      <c r="H48" s="35">
        <v>0</v>
      </c>
      <c r="I48" s="35">
        <v>0</v>
      </c>
      <c r="J48" s="19"/>
      <c r="K48" s="19"/>
      <c r="L48" s="19"/>
    </row>
    <row r="49" spans="7:12" x14ac:dyDescent="0.2">
      <c r="G49" s="36" t="s">
        <v>120</v>
      </c>
      <c r="H49" s="35">
        <v>0</v>
      </c>
      <c r="I49" s="35">
        <v>0</v>
      </c>
      <c r="J49" s="19"/>
      <c r="K49" s="19"/>
      <c r="L49" s="19"/>
    </row>
    <row r="50" spans="7:12" x14ac:dyDescent="0.2">
      <c r="G50" s="36" t="s">
        <v>121</v>
      </c>
      <c r="H50" s="35">
        <v>0</v>
      </c>
      <c r="I50" s="35">
        <v>0</v>
      </c>
      <c r="J50" s="19"/>
      <c r="K50" s="19"/>
      <c r="L50" s="19"/>
    </row>
    <row r="51" spans="7:12" x14ac:dyDescent="0.2">
      <c r="G51" s="36" t="s">
        <v>122</v>
      </c>
      <c r="H51" s="35">
        <v>0</v>
      </c>
      <c r="I51" s="35">
        <v>0</v>
      </c>
      <c r="J51" s="22">
        <v>-714772369.77999997</v>
      </c>
      <c r="K51" s="22">
        <v>595184227.94000006</v>
      </c>
      <c r="L51" s="22">
        <v>675670614.58000004</v>
      </c>
    </row>
    <row r="52" spans="7:12" x14ac:dyDescent="0.2">
      <c r="G52" s="36" t="s">
        <v>123</v>
      </c>
      <c r="H52" s="35">
        <v>0</v>
      </c>
      <c r="I52" s="35">
        <v>0</v>
      </c>
      <c r="J52" s="22">
        <v>2823274.36</v>
      </c>
      <c r="K52" s="22">
        <v>2800125.72</v>
      </c>
      <c r="L52" s="22">
        <v>-2826497.86</v>
      </c>
    </row>
    <row r="53" spans="7:12" x14ac:dyDescent="0.2">
      <c r="G53" s="36" t="s">
        <v>124</v>
      </c>
      <c r="H53" s="35">
        <v>0</v>
      </c>
      <c r="I53" s="35">
        <v>0</v>
      </c>
      <c r="J53" s="22">
        <v>-864254277.75999999</v>
      </c>
      <c r="K53" s="22">
        <v>453192912.70999998</v>
      </c>
      <c r="L53" s="22">
        <v>825543334.55999994</v>
      </c>
    </row>
    <row r="54" spans="7:12" x14ac:dyDescent="0.2">
      <c r="G54" s="36" t="s">
        <v>125</v>
      </c>
      <c r="H54" s="35">
        <v>0</v>
      </c>
      <c r="I54" s="35">
        <v>0</v>
      </c>
      <c r="J54" s="22">
        <v>146658633.62</v>
      </c>
      <c r="K54" s="22">
        <v>139191189.50999999</v>
      </c>
      <c r="L54" s="22">
        <v>-147046222.12</v>
      </c>
    </row>
    <row r="55" spans="7:12" x14ac:dyDescent="0.2">
      <c r="G55" s="36" t="s">
        <v>126</v>
      </c>
      <c r="H55" s="35">
        <v>0</v>
      </c>
      <c r="I55" s="35">
        <v>0</v>
      </c>
      <c r="J55" s="22">
        <v>4601876979.1199999</v>
      </c>
      <c r="K55" s="22">
        <v>9013388113.5400009</v>
      </c>
      <c r="L55" s="22">
        <v>-6207110251.71</v>
      </c>
    </row>
    <row r="56" spans="7:12" x14ac:dyDescent="0.2">
      <c r="G56" s="36" t="s">
        <v>127</v>
      </c>
      <c r="H56" s="19"/>
      <c r="I56" s="19"/>
      <c r="J56" s="19"/>
      <c r="K56" s="19"/>
      <c r="L56" s="21">
        <v>0</v>
      </c>
    </row>
    <row r="57" spans="7:12" x14ac:dyDescent="0.2">
      <c r="G57" s="36" t="s">
        <v>128</v>
      </c>
      <c r="H57" s="35">
        <v>0</v>
      </c>
      <c r="I57" s="35">
        <v>0</v>
      </c>
      <c r="J57" s="21">
        <v>0</v>
      </c>
      <c r="K57" s="21">
        <v>0</v>
      </c>
      <c r="L57" s="21">
        <v>0</v>
      </c>
    </row>
    <row r="58" spans="7:12" x14ac:dyDescent="0.2">
      <c r="G58" s="36" t="s">
        <v>129</v>
      </c>
      <c r="H58" s="35">
        <v>0</v>
      </c>
      <c r="I58" s="35">
        <v>0</v>
      </c>
      <c r="J58" s="19"/>
      <c r="K58" s="19"/>
      <c r="L58" s="19"/>
    </row>
    <row r="59" spans="7:12" x14ac:dyDescent="0.2">
      <c r="G59" s="36" t="s">
        <v>130</v>
      </c>
      <c r="H59" s="35">
        <v>0</v>
      </c>
      <c r="I59" s="35">
        <v>0</v>
      </c>
      <c r="J59" s="22">
        <v>19259970436.740002</v>
      </c>
      <c r="K59" s="22">
        <v>19259970436.740002</v>
      </c>
      <c r="L59" s="22">
        <v>-19259970436.740002</v>
      </c>
    </row>
    <row r="60" spans="7:12" x14ac:dyDescent="0.2">
      <c r="G60" s="36" t="s">
        <v>131</v>
      </c>
      <c r="H60" s="35">
        <v>0</v>
      </c>
      <c r="I60" s="35">
        <v>0</v>
      </c>
      <c r="J60" s="19"/>
      <c r="K60" s="19"/>
      <c r="L60" s="19"/>
    </row>
    <row r="61" spans="7:12" x14ac:dyDescent="0.2">
      <c r="G61" s="36" t="s">
        <v>132</v>
      </c>
      <c r="H61" s="35">
        <v>0</v>
      </c>
      <c r="I61" s="35">
        <v>0</v>
      </c>
      <c r="J61" s="19"/>
      <c r="K61" s="19"/>
      <c r="L61" s="19"/>
    </row>
    <row r="62" spans="7:12" x14ac:dyDescent="0.2">
      <c r="G62" s="36" t="s">
        <v>133</v>
      </c>
      <c r="H62" s="35">
        <v>0</v>
      </c>
      <c r="I62" s="35">
        <v>0</v>
      </c>
      <c r="J62" s="19"/>
      <c r="K62" s="19"/>
      <c r="L62" s="19"/>
    </row>
    <row r="63" spans="7:12" x14ac:dyDescent="0.2">
      <c r="G63" s="36" t="s">
        <v>134</v>
      </c>
      <c r="H63" s="35">
        <v>0</v>
      </c>
      <c r="I63" s="35">
        <v>0</v>
      </c>
      <c r="J63" s="22">
        <v>19259970436.740002</v>
      </c>
      <c r="K63" s="22">
        <v>19259970436.740002</v>
      </c>
      <c r="L63" s="22">
        <v>-19259970436.740002</v>
      </c>
    </row>
    <row r="64" spans="7:12" x14ac:dyDescent="0.2">
      <c r="G64" s="36" t="s">
        <v>135</v>
      </c>
      <c r="H64" s="35">
        <v>0</v>
      </c>
      <c r="I64" s="35">
        <v>0</v>
      </c>
      <c r="J64" s="22">
        <v>23861847415.860001</v>
      </c>
      <c r="K64" s="22">
        <v>28273358550.279999</v>
      </c>
      <c r="L64" s="22">
        <v>-25467080688.450001</v>
      </c>
    </row>
    <row r="65" spans="7:12" x14ac:dyDescent="0.2">
      <c r="G65" s="36" t="s">
        <v>136</v>
      </c>
      <c r="H65" s="19"/>
      <c r="I65" s="19"/>
      <c r="J65" s="19"/>
      <c r="K65" s="19"/>
      <c r="L65" s="21">
        <v>0</v>
      </c>
    </row>
    <row r="66" spans="7:12" x14ac:dyDescent="0.2">
      <c r="G66" s="36" t="s">
        <v>137</v>
      </c>
      <c r="H66" s="35">
        <v>0</v>
      </c>
      <c r="I66" s="35">
        <v>0</v>
      </c>
      <c r="J66" s="22">
        <v>34973996919.870003</v>
      </c>
      <c r="K66" s="22">
        <v>34703702039.620003</v>
      </c>
      <c r="L66" s="22">
        <v>-34973996919.870003</v>
      </c>
    </row>
    <row r="67" spans="7:12" x14ac:dyDescent="0.2">
      <c r="G67" s="36" t="s">
        <v>138</v>
      </c>
      <c r="H67" s="35">
        <v>0</v>
      </c>
      <c r="I67" s="35">
        <v>0</v>
      </c>
      <c r="J67" s="22">
        <v>34964825401.910004</v>
      </c>
      <c r="K67" s="22">
        <v>34694530521.660004</v>
      </c>
      <c r="L67" s="22">
        <v>-34964825401.910004</v>
      </c>
    </row>
    <row r="68" spans="7:12" x14ac:dyDescent="0.2">
      <c r="G68" s="36" t="s">
        <v>139</v>
      </c>
      <c r="H68" s="35">
        <v>0</v>
      </c>
      <c r="I68" s="35">
        <v>0</v>
      </c>
      <c r="J68" s="19"/>
      <c r="K68" s="19"/>
      <c r="L68" s="19"/>
    </row>
    <row r="69" spans="7:12" x14ac:dyDescent="0.2">
      <c r="G69" s="36" t="s">
        <v>140</v>
      </c>
      <c r="H69" s="35">
        <v>0</v>
      </c>
      <c r="I69" s="35">
        <v>0</v>
      </c>
      <c r="J69" s="22">
        <v>9171517.9600000009</v>
      </c>
      <c r="K69" s="22">
        <v>9171517.9600000009</v>
      </c>
      <c r="L69" s="22">
        <v>-9171517.9600000009</v>
      </c>
    </row>
    <row r="70" spans="7:12" x14ac:dyDescent="0.2">
      <c r="G70" s="36" t="s">
        <v>141</v>
      </c>
      <c r="H70" s="35">
        <v>0</v>
      </c>
      <c r="I70" s="35">
        <v>0</v>
      </c>
      <c r="J70" s="22">
        <v>13718942890.51</v>
      </c>
      <c r="K70" s="22">
        <v>7741044822.71</v>
      </c>
      <c r="L70" s="22">
        <v>-11007804060.629999</v>
      </c>
    </row>
    <row r="71" spans="7:12" x14ac:dyDescent="0.2">
      <c r="G71" s="36" t="s">
        <v>142</v>
      </c>
      <c r="H71" s="35">
        <v>0</v>
      </c>
      <c r="I71" s="35">
        <v>0</v>
      </c>
      <c r="J71" s="22">
        <v>5977898067.8000002</v>
      </c>
      <c r="K71" s="22">
        <v>1033307691.61</v>
      </c>
      <c r="L71" s="22">
        <v>-3266759237.9200001</v>
      </c>
    </row>
    <row r="72" spans="7:12" x14ac:dyDescent="0.2">
      <c r="G72" s="36" t="s">
        <v>143</v>
      </c>
      <c r="H72" s="35">
        <v>0</v>
      </c>
      <c r="I72" s="35">
        <v>0</v>
      </c>
      <c r="J72" s="22">
        <v>7741044822.71</v>
      </c>
      <c r="K72" s="22">
        <v>6707737131.1000004</v>
      </c>
      <c r="L72" s="22">
        <v>-7741044822.71</v>
      </c>
    </row>
    <row r="73" spans="7:12" x14ac:dyDescent="0.2">
      <c r="G73" s="36" t="s">
        <v>144</v>
      </c>
      <c r="H73" s="35">
        <v>0</v>
      </c>
      <c r="I73" s="35">
        <v>0</v>
      </c>
      <c r="J73" s="19"/>
      <c r="K73" s="19"/>
      <c r="L73" s="19"/>
    </row>
    <row r="74" spans="7:12" x14ac:dyDescent="0.2">
      <c r="G74" s="36" t="s">
        <v>145</v>
      </c>
      <c r="H74" s="35">
        <v>0</v>
      </c>
      <c r="I74" s="35">
        <v>0</v>
      </c>
      <c r="J74" s="19"/>
      <c r="K74" s="19"/>
      <c r="L74" s="19"/>
    </row>
    <row r="75" spans="7:12" x14ac:dyDescent="0.2">
      <c r="G75" s="36" t="s">
        <v>146</v>
      </c>
      <c r="H75" s="35">
        <v>0</v>
      </c>
      <c r="I75" s="35">
        <v>0</v>
      </c>
      <c r="J75" s="22">
        <v>-21755361631.77</v>
      </c>
      <c r="K75" s="22">
        <v>-20927180772.009998</v>
      </c>
      <c r="L75" s="22">
        <v>21752452543.209999</v>
      </c>
    </row>
    <row r="76" spans="7:12" x14ac:dyDescent="0.2">
      <c r="G76" s="36" t="s">
        <v>147</v>
      </c>
      <c r="H76" s="35">
        <v>0</v>
      </c>
      <c r="I76" s="35">
        <v>0</v>
      </c>
      <c r="J76" s="19"/>
      <c r="K76" s="19"/>
      <c r="L76" s="19"/>
    </row>
    <row r="77" spans="7:12" x14ac:dyDescent="0.2">
      <c r="G77" s="36" t="s">
        <v>148</v>
      </c>
      <c r="H77" s="35">
        <v>0</v>
      </c>
      <c r="I77" s="35">
        <v>0</v>
      </c>
      <c r="J77" s="19"/>
      <c r="K77" s="19"/>
      <c r="L77" s="19"/>
    </row>
    <row r="78" spans="7:12" x14ac:dyDescent="0.2">
      <c r="G78" s="36" t="s">
        <v>149</v>
      </c>
      <c r="H78" s="35">
        <v>0</v>
      </c>
      <c r="I78" s="35">
        <v>0</v>
      </c>
      <c r="J78" s="19"/>
      <c r="K78" s="19"/>
      <c r="L78" s="19"/>
    </row>
    <row r="79" spans="7:12" x14ac:dyDescent="0.2">
      <c r="G79" s="36" t="s">
        <v>150</v>
      </c>
      <c r="H79" s="35">
        <v>0</v>
      </c>
      <c r="I79" s="35">
        <v>0</v>
      </c>
      <c r="J79" s="22">
        <v>48692939810.379997</v>
      </c>
      <c r="K79" s="22">
        <v>42444746862.330002</v>
      </c>
      <c r="L79" s="22">
        <v>-45981800980.5</v>
      </c>
    </row>
    <row r="80" spans="7:12" x14ac:dyDescent="0.2">
      <c r="G80" s="36" t="s">
        <v>151</v>
      </c>
      <c r="H80" s="35">
        <v>0</v>
      </c>
      <c r="I80" s="35">
        <v>0</v>
      </c>
      <c r="J80" s="22">
        <v>72554787226.240005</v>
      </c>
      <c r="K80" s="22">
        <v>70718105412.610001</v>
      </c>
      <c r="L80" s="22">
        <v>-71448881668.949997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AC87"/>
  <sheetViews>
    <sheetView showGridLines="0" tabSelected="1" topLeftCell="C2" zoomScaleNormal="100" workbookViewId="0">
      <selection activeCell="H7" sqref="H7"/>
    </sheetView>
  </sheetViews>
  <sheetFormatPr baseColWidth="10" defaultColWidth="83.6640625" defaultRowHeight="11.25" x14ac:dyDescent="0.2"/>
  <cols>
    <col min="1" max="1" width="1.6640625" style="37" customWidth="1"/>
    <col min="2" max="2" width="98.6640625" style="37" bestFit="1" customWidth="1"/>
    <col min="3" max="3" width="26.1640625" style="37" customWidth="1"/>
    <col min="4" max="4" width="28.1640625" style="79" bestFit="1" customWidth="1"/>
    <col min="5" max="5" width="10.5" style="37" customWidth="1"/>
    <col min="6" max="6" width="94.1640625" style="37" customWidth="1"/>
    <col min="7" max="7" width="22.5" style="37" bestFit="1" customWidth="1"/>
    <col min="8" max="8" width="25" style="79" bestFit="1" customWidth="1"/>
    <col min="9" max="9" width="4.1640625" style="50" customWidth="1"/>
    <col min="10" max="10" width="2.1640625" style="50" customWidth="1"/>
    <col min="11" max="11" width="11.6640625" style="50" hidden="1" customWidth="1"/>
    <col min="12" max="12" width="4" style="50" hidden="1" customWidth="1"/>
    <col min="13" max="13" width="10.1640625" style="50" hidden="1" customWidth="1"/>
    <col min="14" max="14" width="6" style="50" hidden="1" customWidth="1"/>
    <col min="15" max="15" width="9.6640625" style="50" hidden="1" customWidth="1"/>
    <col min="16" max="18" width="3.6640625" style="50" hidden="1" customWidth="1"/>
    <col min="19" max="19" width="3.5" style="50" hidden="1" customWidth="1"/>
    <col min="20" max="20" width="9.6640625" style="50" hidden="1" customWidth="1"/>
    <col min="21" max="21" width="6" style="50" hidden="1" customWidth="1"/>
    <col min="22" max="23" width="20.1640625" style="50" hidden="1" customWidth="1"/>
    <col min="24" max="24" width="4" style="50" hidden="1" customWidth="1"/>
    <col min="25" max="25" width="1.1640625" style="50" hidden="1" customWidth="1"/>
    <col min="26" max="26" width="8.1640625" style="50" hidden="1" customWidth="1"/>
    <col min="27" max="27" width="83.6640625" style="50" hidden="1" customWidth="1"/>
    <col min="28" max="16384" width="83.6640625" style="37"/>
  </cols>
  <sheetData>
    <row r="1" spans="1:29" s="47" customFormat="1" ht="12.75" hidden="1" x14ac:dyDescent="0.2">
      <c r="A1" s="48" t="s">
        <v>152</v>
      </c>
      <c r="B1" s="48" t="s">
        <v>153</v>
      </c>
      <c r="C1" s="48"/>
      <c r="D1" s="76" t="s">
        <v>154</v>
      </c>
      <c r="E1" s="48"/>
      <c r="F1" s="49" t="s">
        <v>12</v>
      </c>
      <c r="G1" s="48" t="s">
        <v>155</v>
      </c>
      <c r="H1" s="71" t="s">
        <v>156</v>
      </c>
      <c r="I1" s="41" t="s">
        <v>158</v>
      </c>
      <c r="J1" s="40" t="s">
        <v>159</v>
      </c>
      <c r="K1" s="53">
        <v>43465</v>
      </c>
      <c r="L1" s="41">
        <v>31</v>
      </c>
      <c r="M1" s="41"/>
      <c r="N1" s="41"/>
      <c r="O1" s="41"/>
      <c r="P1" s="41"/>
      <c r="Q1" s="41"/>
      <c r="R1" s="41"/>
      <c r="S1" s="54" t="s">
        <v>156</v>
      </c>
      <c r="T1" s="39" t="s">
        <v>160</v>
      </c>
      <c r="U1" s="39" t="s">
        <v>153</v>
      </c>
      <c r="V1" s="41" t="s">
        <v>161</v>
      </c>
      <c r="W1" s="41" t="s">
        <v>162</v>
      </c>
      <c r="X1" s="41" t="s">
        <v>156</v>
      </c>
      <c r="Y1" s="41"/>
      <c r="Z1" s="41"/>
      <c r="AA1" s="41"/>
    </row>
    <row r="2" spans="1:29" ht="13.5" thickBot="1" x14ac:dyDescent="0.25">
      <c r="A2" s="39"/>
      <c r="B2" s="39"/>
      <c r="C2" s="39"/>
      <c r="D2" s="78"/>
      <c r="E2" s="39"/>
      <c r="F2" s="40"/>
      <c r="G2" s="39"/>
      <c r="H2" s="74"/>
      <c r="I2" s="41"/>
      <c r="J2" s="40"/>
      <c r="K2" s="53"/>
      <c r="L2" s="41"/>
      <c r="M2" s="41"/>
      <c r="N2" s="41"/>
      <c r="O2" s="41"/>
      <c r="P2" s="41"/>
      <c r="Q2" s="41"/>
      <c r="R2" s="41"/>
      <c r="S2" s="55"/>
      <c r="T2" s="39"/>
      <c r="U2" s="39" t="s">
        <v>153</v>
      </c>
      <c r="V2" s="41"/>
      <c r="W2" s="41"/>
      <c r="X2" s="41"/>
      <c r="Y2" s="41"/>
      <c r="Z2" s="41"/>
      <c r="AA2" s="41"/>
    </row>
    <row r="3" spans="1:29" ht="18" x14ac:dyDescent="0.25">
      <c r="A3" s="38"/>
      <c r="B3" s="89" t="s">
        <v>163</v>
      </c>
      <c r="C3" s="90"/>
      <c r="D3" s="90"/>
      <c r="E3" s="90"/>
      <c r="F3" s="90"/>
      <c r="G3" s="90"/>
      <c r="H3" s="91"/>
      <c r="I3" s="41"/>
      <c r="J3" s="41"/>
      <c r="K3" s="41" t="s">
        <v>259</v>
      </c>
      <c r="L3" s="41"/>
      <c r="M3" s="39" t="s">
        <v>262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9" ht="20.25" x14ac:dyDescent="0.3">
      <c r="A4" s="38"/>
      <c r="B4" s="92" t="s">
        <v>164</v>
      </c>
      <c r="C4" s="93"/>
      <c r="D4" s="93"/>
      <c r="E4" s="93"/>
      <c r="F4" s="93"/>
      <c r="G4" s="93"/>
      <c r="H4" s="94"/>
      <c r="I4" s="41"/>
      <c r="J4" s="41"/>
      <c r="K4" s="41" t="s">
        <v>253</v>
      </c>
      <c r="L4" s="41"/>
      <c r="M4" s="39" t="s">
        <v>265</v>
      </c>
      <c r="N4" s="41"/>
      <c r="O4" s="41"/>
      <c r="P4" s="41"/>
      <c r="Q4" s="41"/>
      <c r="R4" s="41"/>
      <c r="S4" s="41"/>
      <c r="T4" s="41" t="s">
        <v>165</v>
      </c>
      <c r="U4" s="41" t="s">
        <v>156</v>
      </c>
      <c r="V4" s="41">
        <v>12</v>
      </c>
      <c r="W4" s="41" t="s">
        <v>158</v>
      </c>
      <c r="X4" s="41">
        <v>1</v>
      </c>
      <c r="Y4" s="41" t="s">
        <v>157</v>
      </c>
      <c r="Z4" s="41"/>
      <c r="AA4" s="41"/>
    </row>
    <row r="5" spans="1:29" ht="12.75" x14ac:dyDescent="0.2">
      <c r="A5" s="38"/>
      <c r="B5" s="95" t="s">
        <v>274</v>
      </c>
      <c r="C5" s="96"/>
      <c r="D5" s="96"/>
      <c r="E5" s="96"/>
      <c r="F5" s="96"/>
      <c r="G5" s="96"/>
      <c r="H5" s="97"/>
      <c r="I5" s="41"/>
      <c r="J5" s="41"/>
      <c r="K5" s="41"/>
      <c r="L5" s="41"/>
      <c r="M5" s="39" t="s">
        <v>271</v>
      </c>
      <c r="N5" s="41"/>
      <c r="O5" s="41"/>
      <c r="P5" s="41"/>
      <c r="Q5" s="41"/>
      <c r="R5" s="41"/>
      <c r="S5" s="41"/>
      <c r="T5" s="41" t="s">
        <v>166</v>
      </c>
      <c r="U5" s="41" t="s">
        <v>156</v>
      </c>
      <c r="V5" s="41">
        <v>12</v>
      </c>
      <c r="W5" s="41" t="s">
        <v>158</v>
      </c>
      <c r="X5" s="41">
        <v>2</v>
      </c>
      <c r="Y5" s="41" t="s">
        <v>167</v>
      </c>
      <c r="Z5" s="41"/>
      <c r="AA5" s="41"/>
    </row>
    <row r="6" spans="1:29" ht="13.5" thickBot="1" x14ac:dyDescent="0.25">
      <c r="A6" s="38"/>
      <c r="B6" s="98" t="s">
        <v>261</v>
      </c>
      <c r="C6" s="99"/>
      <c r="D6" s="100"/>
      <c r="E6" s="99"/>
      <c r="F6" s="100"/>
      <c r="G6" s="100"/>
      <c r="H6" s="101"/>
      <c r="I6" s="41"/>
      <c r="J6" s="41"/>
      <c r="K6" s="41" t="s">
        <v>253</v>
      </c>
      <c r="L6" s="41"/>
      <c r="M6" s="41" t="str">
        <f>MID(M4,2,2)</f>
        <v>12</v>
      </c>
      <c r="N6" s="41">
        <f t="shared" ref="N6:N10" si="0">VALUE(M6)</f>
        <v>12</v>
      </c>
      <c r="O6" s="41" t="str">
        <f>VLOOKUP(N6,$R$6:$S$21,2,0)</f>
        <v>Diciembre</v>
      </c>
      <c r="P6" s="41"/>
      <c r="Q6" s="41"/>
      <c r="R6" s="41">
        <f>VALUE(1)</f>
        <v>1</v>
      </c>
      <c r="S6" s="41" t="s">
        <v>157</v>
      </c>
      <c r="T6" s="41" t="str">
        <f>MID(T4,2,2)</f>
        <v>ct</v>
      </c>
      <c r="U6" s="41"/>
      <c r="V6" s="41"/>
      <c r="W6" s="41"/>
      <c r="X6" s="41">
        <v>5</v>
      </c>
      <c r="Y6" s="41" t="s">
        <v>170</v>
      </c>
      <c r="Z6" s="41"/>
      <c r="AA6" s="41"/>
    </row>
    <row r="7" spans="1:29" ht="12.75" x14ac:dyDescent="0.2">
      <c r="A7" s="38"/>
      <c r="B7" s="65" t="s">
        <v>171</v>
      </c>
      <c r="C7" s="88" t="s">
        <v>275</v>
      </c>
      <c r="D7" s="69" t="s">
        <v>276</v>
      </c>
      <c r="E7" s="59"/>
      <c r="F7" s="60" t="s">
        <v>171</v>
      </c>
      <c r="G7" s="88" t="s">
        <v>275</v>
      </c>
      <c r="H7" s="69" t="s">
        <v>276</v>
      </c>
      <c r="I7" s="41"/>
      <c r="J7" s="41"/>
      <c r="K7" s="41" t="s">
        <v>254</v>
      </c>
      <c r="L7" s="41"/>
      <c r="M7" s="41" t="s">
        <v>272</v>
      </c>
      <c r="N7" s="41">
        <v>25</v>
      </c>
      <c r="P7" s="41"/>
      <c r="Q7" s="41"/>
      <c r="R7" s="41">
        <v>2</v>
      </c>
      <c r="S7" s="41" t="s">
        <v>167</v>
      </c>
      <c r="T7" s="41" t="s">
        <v>273</v>
      </c>
      <c r="U7" s="41"/>
      <c r="V7" s="41"/>
      <c r="W7" s="41"/>
      <c r="X7" s="41">
        <v>6</v>
      </c>
      <c r="Y7" s="41" t="s">
        <v>172</v>
      </c>
      <c r="Z7" s="41"/>
      <c r="AA7" s="41"/>
    </row>
    <row r="8" spans="1:29" ht="12.75" x14ac:dyDescent="0.2">
      <c r="A8" s="38"/>
      <c r="B8" s="51" t="s">
        <v>173</v>
      </c>
      <c r="C8" s="61"/>
      <c r="D8" s="72"/>
      <c r="E8" s="82"/>
      <c r="F8" s="82" t="s">
        <v>174</v>
      </c>
      <c r="G8" s="64"/>
      <c r="H8" s="80"/>
      <c r="I8" s="41"/>
      <c r="J8" s="41"/>
      <c r="K8" s="41" t="s">
        <v>255</v>
      </c>
      <c r="L8" s="41"/>
      <c r="M8" s="41" t="str">
        <f>MID(M5,4,2)</f>
        <v>01</v>
      </c>
      <c r="N8" s="41">
        <f t="shared" si="0"/>
        <v>1</v>
      </c>
      <c r="O8" s="50" t="str">
        <f>VLOOKUP(N8,R6:S17,2,0)</f>
        <v>Enero</v>
      </c>
      <c r="P8" s="41"/>
      <c r="Q8" s="41"/>
      <c r="R8" s="41">
        <f>VALUE(3)</f>
        <v>3</v>
      </c>
      <c r="S8" s="41" t="s">
        <v>168</v>
      </c>
      <c r="T8" s="41" t="str">
        <f>MID(T5,4,2)</f>
        <v>er</v>
      </c>
      <c r="U8" s="41"/>
      <c r="V8" s="41"/>
      <c r="W8" s="41"/>
      <c r="X8" s="41">
        <v>7</v>
      </c>
      <c r="Y8" s="41" t="s">
        <v>175</v>
      </c>
      <c r="Z8" s="41"/>
      <c r="AA8" s="41"/>
    </row>
    <row r="9" spans="1:29" ht="12.75" x14ac:dyDescent="0.2">
      <c r="A9" s="38"/>
      <c r="B9" s="51" t="s">
        <v>176</v>
      </c>
      <c r="C9" s="62"/>
      <c r="D9" s="75"/>
      <c r="E9" s="83"/>
      <c r="F9" s="82" t="s">
        <v>177</v>
      </c>
      <c r="G9" s="63"/>
      <c r="H9" s="70"/>
      <c r="I9" s="41"/>
      <c r="J9" s="41"/>
      <c r="K9" s="41" t="s">
        <v>256</v>
      </c>
      <c r="L9" s="41"/>
      <c r="M9" s="41" t="str">
        <f>MID(M3,5,4)</f>
        <v>2022</v>
      </c>
      <c r="N9" s="41">
        <f t="shared" si="0"/>
        <v>2022</v>
      </c>
      <c r="P9" s="41"/>
      <c r="Q9" s="41"/>
      <c r="R9" s="41">
        <f>VALUE(4)</f>
        <v>4</v>
      </c>
      <c r="S9" s="41" t="s">
        <v>169</v>
      </c>
      <c r="T9" s="41" t="str">
        <f>MID(T5,7,4)</f>
        <v>or</v>
      </c>
      <c r="U9" s="41"/>
      <c r="V9" s="41"/>
      <c r="W9" s="41"/>
      <c r="X9" s="41">
        <v>8</v>
      </c>
      <c r="Y9" s="41" t="s">
        <v>178</v>
      </c>
      <c r="Z9" s="41"/>
      <c r="AA9" s="41"/>
    </row>
    <row r="10" spans="1:29" ht="12.75" x14ac:dyDescent="0.2">
      <c r="A10" s="38"/>
      <c r="B10" s="52" t="s">
        <v>179</v>
      </c>
      <c r="C10" s="73">
        <f>SUM(C11:C17)</f>
        <v>4546863270.6000004</v>
      </c>
      <c r="D10" s="73">
        <f>SUM(D11:D17)</f>
        <v>1107353894.46</v>
      </c>
      <c r="E10" s="84"/>
      <c r="F10" s="82" t="s">
        <v>180</v>
      </c>
      <c r="G10" s="73">
        <f>SUM(G11:G19)</f>
        <v>2135787938.8499999</v>
      </c>
      <c r="H10" s="73">
        <f>SUM(H11:H19)</f>
        <v>4262702981.4600005</v>
      </c>
      <c r="I10" s="41"/>
      <c r="J10" s="85"/>
      <c r="K10" s="41"/>
      <c r="L10" s="41"/>
      <c r="M10" s="41" t="str">
        <f>MID(M4,5,4)</f>
        <v>2021</v>
      </c>
      <c r="N10" s="41">
        <f t="shared" si="0"/>
        <v>2021</v>
      </c>
      <c r="P10" s="41"/>
      <c r="Q10" s="41"/>
      <c r="R10" s="41">
        <f>VALUE(5)</f>
        <v>5</v>
      </c>
      <c r="S10" s="41" t="s">
        <v>170</v>
      </c>
      <c r="T10" s="41"/>
      <c r="U10" s="41"/>
      <c r="V10" s="41"/>
      <c r="W10" s="41"/>
      <c r="X10" s="41">
        <v>9</v>
      </c>
      <c r="Y10" s="41" t="s">
        <v>181</v>
      </c>
      <c r="Z10" s="41"/>
      <c r="AA10" s="41"/>
    </row>
    <row r="11" spans="1:29" ht="12.75" x14ac:dyDescent="0.2">
      <c r="A11" s="38"/>
      <c r="B11" s="42" t="s">
        <v>38</v>
      </c>
      <c r="C11" s="77">
        <f>-1074652214.58+1878470692.68</f>
        <v>803818478.10000014</v>
      </c>
      <c r="D11" s="77">
        <v>371428173.56</v>
      </c>
      <c r="E11" s="85"/>
      <c r="F11" s="83" t="s">
        <v>90</v>
      </c>
      <c r="G11" s="77">
        <v>749333697.04999995</v>
      </c>
      <c r="H11" s="77">
        <v>763281389.89999998</v>
      </c>
      <c r="I11" s="41"/>
      <c r="J11" s="85"/>
      <c r="K11" s="41"/>
      <c r="L11" s="41"/>
      <c r="M11" s="41"/>
      <c r="N11" s="41"/>
      <c r="P11" s="41"/>
      <c r="Q11" s="41"/>
      <c r="R11" s="41">
        <f>VALUE(6)</f>
        <v>6</v>
      </c>
      <c r="S11" s="41" t="s">
        <v>172</v>
      </c>
      <c r="T11" s="41"/>
      <c r="U11" s="41"/>
      <c r="V11" s="41"/>
      <c r="W11" s="41"/>
      <c r="X11" s="41">
        <v>10</v>
      </c>
      <c r="Y11" s="41" t="s">
        <v>182</v>
      </c>
      <c r="Z11" s="41"/>
      <c r="AA11" s="41"/>
      <c r="AC11" s="57"/>
    </row>
    <row r="12" spans="1:29" ht="12.75" x14ac:dyDescent="0.2">
      <c r="A12" s="38"/>
      <c r="B12" s="42" t="s">
        <v>39</v>
      </c>
      <c r="C12" s="77">
        <v>1740324019.8900001</v>
      </c>
      <c r="D12" s="77">
        <v>43441587.810000002</v>
      </c>
      <c r="E12" s="85"/>
      <c r="F12" s="83" t="s">
        <v>91</v>
      </c>
      <c r="G12" s="77">
        <f>40582854.02-10487591</f>
        <v>30095263.020000003</v>
      </c>
      <c r="H12" s="77">
        <v>1323222562.3499999</v>
      </c>
      <c r="I12" s="41"/>
      <c r="J12" s="85"/>
      <c r="K12" s="41" t="s">
        <v>257</v>
      </c>
      <c r="L12" s="41"/>
      <c r="M12" s="41" t="str">
        <f>MID(M4,5,4)</f>
        <v>2021</v>
      </c>
      <c r="N12" s="41"/>
      <c r="P12" s="41"/>
      <c r="Q12" s="41"/>
      <c r="R12" s="41">
        <f>VALUE(7)</f>
        <v>7</v>
      </c>
      <c r="S12" s="41" t="s">
        <v>175</v>
      </c>
      <c r="T12" s="41" t="str">
        <f>MID(T4,5,4)</f>
        <v>al</v>
      </c>
      <c r="U12" s="41"/>
      <c r="V12" s="41"/>
      <c r="W12" s="41"/>
      <c r="X12" s="41">
        <v>11</v>
      </c>
      <c r="Y12" s="41" t="s">
        <v>183</v>
      </c>
      <c r="Z12" s="41"/>
      <c r="AA12" s="41"/>
      <c r="AC12" s="57"/>
    </row>
    <row r="13" spans="1:29" ht="12.75" x14ac:dyDescent="0.2">
      <c r="A13" s="38"/>
      <c r="B13" s="42" t="s">
        <v>40</v>
      </c>
      <c r="C13" s="77">
        <v>0</v>
      </c>
      <c r="D13" s="77">
        <v>0</v>
      </c>
      <c r="E13" s="85"/>
      <c r="F13" s="83" t="s">
        <v>184</v>
      </c>
      <c r="G13" s="77">
        <v>109421809.61</v>
      </c>
      <c r="H13" s="77">
        <v>271458704.29000002</v>
      </c>
      <c r="I13" s="41"/>
      <c r="J13" s="85"/>
      <c r="K13" s="41" t="s">
        <v>258</v>
      </c>
      <c r="L13" s="41"/>
      <c r="M13" s="41" t="str">
        <f>MID(M3,5,4)</f>
        <v>2022</v>
      </c>
      <c r="N13" s="41"/>
      <c r="P13" s="41"/>
      <c r="Q13" s="41"/>
      <c r="R13" s="41">
        <f>VALUE(8)</f>
        <v>8</v>
      </c>
      <c r="S13" s="41" t="s">
        <v>178</v>
      </c>
      <c r="T13" s="41" t="str">
        <f>MID(T3,5,4)</f>
        <v/>
      </c>
      <c r="U13" s="41"/>
      <c r="V13" s="41"/>
      <c r="W13" s="41"/>
      <c r="X13" s="41">
        <v>12</v>
      </c>
      <c r="Y13" s="41" t="s">
        <v>158</v>
      </c>
      <c r="Z13" s="41"/>
      <c r="AA13" s="41"/>
      <c r="AC13" s="57"/>
    </row>
    <row r="14" spans="1:29" ht="12.75" x14ac:dyDescent="0.2">
      <c r="A14" s="38"/>
      <c r="B14" s="42" t="s">
        <v>41</v>
      </c>
      <c r="C14" s="77">
        <v>933894157.83000004</v>
      </c>
      <c r="D14" s="77">
        <v>236503752</v>
      </c>
      <c r="E14" s="85"/>
      <c r="F14" s="83" t="s">
        <v>185</v>
      </c>
      <c r="G14" s="77">
        <v>403242670.51999998</v>
      </c>
      <c r="H14" s="77">
        <v>69633578.840000004</v>
      </c>
      <c r="I14" s="41"/>
      <c r="J14" s="85"/>
      <c r="K14" s="41"/>
      <c r="L14" s="41"/>
      <c r="M14" s="41"/>
      <c r="N14" s="41"/>
      <c r="P14" s="41"/>
      <c r="Q14" s="41"/>
      <c r="R14" s="41">
        <f>VALUE(9)</f>
        <v>9</v>
      </c>
      <c r="S14" s="41" t="s">
        <v>181</v>
      </c>
      <c r="T14" s="41"/>
      <c r="U14" s="41"/>
      <c r="V14" s="41"/>
      <c r="W14" s="41"/>
      <c r="X14" s="41"/>
      <c r="Y14" s="41"/>
      <c r="Z14" s="41"/>
      <c r="AA14" s="41"/>
      <c r="AB14" s="57"/>
      <c r="AC14" s="57"/>
    </row>
    <row r="15" spans="1:29" ht="12.75" x14ac:dyDescent="0.2">
      <c r="B15" s="42" t="s">
        <v>42</v>
      </c>
      <c r="C15" s="77">
        <v>1068797608.78</v>
      </c>
      <c r="D15" s="77">
        <v>455951375.08999997</v>
      </c>
      <c r="E15" s="85"/>
      <c r="F15" s="83" t="s">
        <v>94</v>
      </c>
      <c r="G15" s="77">
        <v>731341369.61000001</v>
      </c>
      <c r="H15" s="77">
        <v>675085793.71000004</v>
      </c>
      <c r="J15" s="85"/>
      <c r="K15" s="50" t="e">
        <f>CONCATENATE("01/",IF(OR(#REF!="13",#REF!="14",#REF!="15",#REF!="16"),12,#REF!),"/",M13)</f>
        <v>#REF!</v>
      </c>
      <c r="M15" s="50" t="e">
        <f>CONCATENATE("01/",#REF!,"/",O13)</f>
        <v>#REF!</v>
      </c>
      <c r="P15" s="41"/>
      <c r="Q15" s="41"/>
      <c r="R15" s="41">
        <f>VALUE(10)</f>
        <v>10</v>
      </c>
      <c r="S15" s="41" t="s">
        <v>182</v>
      </c>
      <c r="AC15" s="57"/>
    </row>
    <row r="16" spans="1:29" ht="12.75" x14ac:dyDescent="0.2">
      <c r="B16" s="46" t="s">
        <v>186</v>
      </c>
      <c r="C16" s="77">
        <v>0</v>
      </c>
      <c r="D16" s="77">
        <v>0</v>
      </c>
      <c r="E16" s="85"/>
      <c r="F16" s="86" t="s">
        <v>187</v>
      </c>
      <c r="G16" s="77">
        <v>3669642.02</v>
      </c>
      <c r="H16" s="77">
        <v>24642809.010000002</v>
      </c>
      <c r="J16" s="85"/>
      <c r="K16" s="56" t="e">
        <f>EOMONTH(K15,0)</f>
        <v>#REF!</v>
      </c>
      <c r="M16" s="56" t="e">
        <f>EOMONTH(M15,0)</f>
        <v>#REF!</v>
      </c>
      <c r="P16" s="41"/>
      <c r="Q16" s="41"/>
      <c r="R16" s="41">
        <f>VALUE(11)</f>
        <v>11</v>
      </c>
      <c r="S16" s="41" t="s">
        <v>183</v>
      </c>
      <c r="AC16" s="57"/>
    </row>
    <row r="17" spans="2:29" ht="12.75" x14ac:dyDescent="0.2">
      <c r="B17" s="42" t="s">
        <v>44</v>
      </c>
      <c r="C17" s="77">
        <v>29006</v>
      </c>
      <c r="D17" s="77">
        <v>29006</v>
      </c>
      <c r="E17" s="85"/>
      <c r="F17" s="83" t="s">
        <v>96</v>
      </c>
      <c r="G17" s="77">
        <v>89611174.739999995</v>
      </c>
      <c r="H17" s="77">
        <v>1130658995.52</v>
      </c>
      <c r="K17" s="56"/>
      <c r="P17" s="41"/>
      <c r="Q17" s="41"/>
      <c r="R17" s="41">
        <f>VALUE(12)</f>
        <v>12</v>
      </c>
      <c r="S17" s="41" t="s">
        <v>158</v>
      </c>
      <c r="AC17" s="57"/>
    </row>
    <row r="18" spans="2:29" ht="12.75" x14ac:dyDescent="0.2">
      <c r="B18" s="52" t="s">
        <v>188</v>
      </c>
      <c r="C18" s="73">
        <f>SUM(C19:C25)</f>
        <v>2314430654.75</v>
      </c>
      <c r="D18" s="73">
        <f>SUM(D19:D25)</f>
        <v>835077205.38000011</v>
      </c>
      <c r="E18" s="85"/>
      <c r="F18" s="83" t="s">
        <v>189</v>
      </c>
      <c r="G18" s="77">
        <v>0</v>
      </c>
      <c r="H18" s="77">
        <v>146326.69</v>
      </c>
      <c r="K18" s="50" t="str">
        <f>CONCATENATE("01/",IF(OR(M6="13",M6="14",M6="15",M6="16"),"12",M6),"/",M12)</f>
        <v>01/12/2021</v>
      </c>
      <c r="R18" s="41">
        <v>13</v>
      </c>
      <c r="S18" s="41" t="s">
        <v>158</v>
      </c>
      <c r="AC18" s="57"/>
    </row>
    <row r="19" spans="2:29" ht="12.75" x14ac:dyDescent="0.2">
      <c r="B19" s="42" t="s">
        <v>46</v>
      </c>
      <c r="C19" s="77">
        <v>0</v>
      </c>
      <c r="D19" s="77">
        <v>0</v>
      </c>
      <c r="E19" s="85"/>
      <c r="F19" s="83" t="s">
        <v>98</v>
      </c>
      <c r="G19" s="77">
        <v>19072312.280000001</v>
      </c>
      <c r="H19" s="77">
        <v>4572821.1500000004</v>
      </c>
      <c r="K19" s="56">
        <f>EOMONTH(K18,0)</f>
        <v>44561</v>
      </c>
      <c r="R19" s="41">
        <v>14</v>
      </c>
      <c r="S19" s="41" t="s">
        <v>158</v>
      </c>
      <c r="AC19" s="57"/>
    </row>
    <row r="20" spans="2:29" ht="12.75" x14ac:dyDescent="0.2">
      <c r="B20" s="42" t="s">
        <v>47</v>
      </c>
      <c r="C20" s="77">
        <v>39490.47</v>
      </c>
      <c r="D20" s="77">
        <v>39490.47</v>
      </c>
      <c r="E20" s="85"/>
      <c r="F20" s="82" t="s">
        <v>190</v>
      </c>
      <c r="G20" s="73">
        <f>SUM(G21:G23)</f>
        <v>1732916667.9000001</v>
      </c>
      <c r="H20" s="73">
        <f>SUM(H21:H23)</f>
        <v>500000000</v>
      </c>
      <c r="R20" s="41">
        <v>15</v>
      </c>
      <c r="S20" s="41" t="s">
        <v>158</v>
      </c>
      <c r="AC20" s="57"/>
    </row>
    <row r="21" spans="2:29" ht="12.75" x14ac:dyDescent="0.2">
      <c r="B21" s="42" t="s">
        <v>48</v>
      </c>
      <c r="C21" s="77">
        <v>1511178665.6600001</v>
      </c>
      <c r="D21" s="77">
        <v>62918185.780000001</v>
      </c>
      <c r="E21" s="85"/>
      <c r="F21" s="83" t="s">
        <v>100</v>
      </c>
      <c r="G21" s="77">
        <v>1732916667.9000001</v>
      </c>
      <c r="H21" s="77">
        <v>500000000</v>
      </c>
      <c r="K21" s="50" t="e">
        <f>TEXT(K16,"dd")</f>
        <v>#REF!</v>
      </c>
      <c r="M21" s="50" t="e">
        <f>TEXT(M16,"dd")</f>
        <v>#REF!</v>
      </c>
      <c r="R21" s="41">
        <v>16</v>
      </c>
      <c r="S21" s="41" t="s">
        <v>158</v>
      </c>
      <c r="AB21" s="58"/>
      <c r="AC21" s="57"/>
    </row>
    <row r="22" spans="2:29" ht="12.75" x14ac:dyDescent="0.2">
      <c r="B22" s="42" t="s">
        <v>49</v>
      </c>
      <c r="C22" s="77">
        <v>7313.36</v>
      </c>
      <c r="D22" s="77">
        <v>7313.36</v>
      </c>
      <c r="E22" s="85"/>
      <c r="F22" s="83" t="s">
        <v>191</v>
      </c>
      <c r="G22" s="77">
        <v>0</v>
      </c>
      <c r="H22" s="77">
        <v>0</v>
      </c>
      <c r="K22" s="50" t="str">
        <f>TEXT(K19,"dd")</f>
        <v>31</v>
      </c>
      <c r="AB22" s="58"/>
      <c r="AC22" s="57"/>
    </row>
    <row r="23" spans="2:29" ht="12.75" x14ac:dyDescent="0.2">
      <c r="B23" s="42" t="s">
        <v>50</v>
      </c>
      <c r="C23" s="77">
        <v>45177147.659999996</v>
      </c>
      <c r="D23" s="77">
        <v>39637222.780000001</v>
      </c>
      <c r="E23" s="85"/>
      <c r="F23" s="83" t="s">
        <v>102</v>
      </c>
      <c r="G23" s="77">
        <v>0</v>
      </c>
      <c r="H23" s="77">
        <v>0</v>
      </c>
      <c r="AB23" s="58"/>
      <c r="AC23" s="57"/>
    </row>
    <row r="24" spans="2:29" ht="12.75" x14ac:dyDescent="0.2">
      <c r="B24" s="42" t="s">
        <v>51</v>
      </c>
      <c r="C24" s="77">
        <v>40492399.299999997</v>
      </c>
      <c r="D24" s="77">
        <v>47996401.299999997</v>
      </c>
      <c r="E24" s="85"/>
      <c r="F24" s="82" t="s">
        <v>192</v>
      </c>
      <c r="G24" s="73">
        <f>SUM(G25:G26)</f>
        <v>71592749.159999996</v>
      </c>
      <c r="H24" s="73">
        <f>SUM(H25:H26)</f>
        <v>791373313.82000005</v>
      </c>
      <c r="K24" s="50" t="e">
        <f>CONCATENATE("Al"," ",K21," ","de"," ",#REF!," ","del"," ",N9," ","y"," ","al"," ",K22," ","de"," ",O6," ","del"," ",N10)</f>
        <v>#REF!</v>
      </c>
      <c r="AB24" s="58"/>
      <c r="AC24" s="57"/>
    </row>
    <row r="25" spans="2:29" ht="12.75" x14ac:dyDescent="0.2">
      <c r="B25" s="42" t="s">
        <v>193</v>
      </c>
      <c r="C25" s="77">
        <v>717535638.29999995</v>
      </c>
      <c r="D25" s="77">
        <v>684478591.69000006</v>
      </c>
      <c r="E25" s="85"/>
      <c r="F25" s="83" t="s">
        <v>104</v>
      </c>
      <c r="G25" s="77">
        <v>71592749.159999996</v>
      </c>
      <c r="H25" s="77">
        <v>791373313.82000005</v>
      </c>
      <c r="K25" s="50" t="e">
        <f>CONCATENATE("Al"," ",K21," ","de"," ",O6," ","del"," ",N10," ","y"," ","al"," ",K21," ","de"," ",#REF!," ","del"," ",N9)</f>
        <v>#REF!</v>
      </c>
      <c r="AB25" s="58"/>
      <c r="AC25" s="57"/>
    </row>
    <row r="26" spans="2:29" ht="12.75" x14ac:dyDescent="0.2">
      <c r="B26" s="51" t="s">
        <v>194</v>
      </c>
      <c r="C26" s="73">
        <f>SUM(C27:C31)</f>
        <v>261898322.13999999</v>
      </c>
      <c r="D26" s="73">
        <f>SUM(D27:D31)</f>
        <v>281843166.63</v>
      </c>
      <c r="E26" s="85"/>
      <c r="F26" s="83" t="s">
        <v>105</v>
      </c>
      <c r="G26" s="77">
        <v>0</v>
      </c>
      <c r="H26" s="77">
        <v>0</v>
      </c>
      <c r="AB26" s="58"/>
      <c r="AC26" s="57"/>
    </row>
    <row r="27" spans="2:29" ht="12.75" x14ac:dyDescent="0.2">
      <c r="B27" s="46" t="s">
        <v>195</v>
      </c>
      <c r="C27" s="77">
        <v>0</v>
      </c>
      <c r="D27" s="77">
        <v>0</v>
      </c>
      <c r="E27" s="85"/>
      <c r="F27" s="82" t="s">
        <v>196</v>
      </c>
      <c r="G27" s="73">
        <v>0</v>
      </c>
      <c r="H27" s="73">
        <v>0</v>
      </c>
      <c r="AC27" s="57"/>
    </row>
    <row r="28" spans="2:29" ht="12.75" x14ac:dyDescent="0.2">
      <c r="B28" s="42" t="s">
        <v>197</v>
      </c>
      <c r="C28" s="77">
        <v>0</v>
      </c>
      <c r="D28" s="77">
        <v>0</v>
      </c>
      <c r="E28" s="85"/>
      <c r="F28" s="82" t="s">
        <v>198</v>
      </c>
      <c r="G28" s="73">
        <v>0</v>
      </c>
      <c r="H28" s="73">
        <v>0</v>
      </c>
      <c r="AC28" s="57"/>
    </row>
    <row r="29" spans="2:29" ht="12.75" x14ac:dyDescent="0.2">
      <c r="B29" s="42" t="s">
        <v>199</v>
      </c>
      <c r="C29" s="77">
        <v>0</v>
      </c>
      <c r="D29" s="77">
        <v>0</v>
      </c>
      <c r="E29" s="85"/>
      <c r="F29" s="83" t="s">
        <v>108</v>
      </c>
      <c r="G29" s="77">
        <v>0</v>
      </c>
      <c r="H29" s="77">
        <v>0</v>
      </c>
      <c r="AC29" s="57"/>
    </row>
    <row r="30" spans="2:29" ht="12.75" x14ac:dyDescent="0.2">
      <c r="B30" s="42" t="s">
        <v>200</v>
      </c>
      <c r="C30" s="77">
        <v>261898322.13999999</v>
      </c>
      <c r="D30" s="77">
        <v>281843166.63</v>
      </c>
      <c r="E30" s="85"/>
      <c r="F30" s="83" t="s">
        <v>109</v>
      </c>
      <c r="G30" s="77">
        <v>0</v>
      </c>
      <c r="H30" s="77">
        <v>0</v>
      </c>
      <c r="AC30" s="57"/>
    </row>
    <row r="31" spans="2:29" ht="12.75" x14ac:dyDescent="0.2">
      <c r="B31" s="42" t="s">
        <v>201</v>
      </c>
      <c r="C31" s="77">
        <v>0</v>
      </c>
      <c r="D31" s="77">
        <v>0</v>
      </c>
      <c r="E31" s="85"/>
      <c r="F31" s="83" t="s">
        <v>110</v>
      </c>
      <c r="G31" s="77">
        <v>0</v>
      </c>
      <c r="H31" s="77">
        <v>0</v>
      </c>
      <c r="AC31" s="57"/>
    </row>
    <row r="32" spans="2:29" ht="25.5" x14ac:dyDescent="0.2">
      <c r="B32" s="51" t="s">
        <v>202</v>
      </c>
      <c r="C32" s="73">
        <f>SUM(C33:C37)</f>
        <v>0</v>
      </c>
      <c r="D32" s="73">
        <f>SUM(D33:D37)</f>
        <v>0</v>
      </c>
      <c r="E32" s="85"/>
      <c r="F32" s="82" t="s">
        <v>203</v>
      </c>
      <c r="G32" s="73">
        <f>SUM(G33:G38)</f>
        <v>247904565.28</v>
      </c>
      <c r="H32" s="73">
        <f>SUM(H33:H38)</f>
        <v>225281522.38000003</v>
      </c>
      <c r="AC32" s="57"/>
    </row>
    <row r="33" spans="2:29" ht="12.75" x14ac:dyDescent="0.2">
      <c r="B33" s="42" t="s">
        <v>60</v>
      </c>
      <c r="C33" s="77">
        <v>0</v>
      </c>
      <c r="D33" s="77">
        <v>0</v>
      </c>
      <c r="E33" s="85"/>
      <c r="F33" s="83" t="s">
        <v>112</v>
      </c>
      <c r="G33" s="77">
        <v>14664317.58</v>
      </c>
      <c r="H33" s="77">
        <v>14320247.58</v>
      </c>
      <c r="AC33" s="57"/>
    </row>
    <row r="34" spans="2:29" ht="12.75" x14ac:dyDescent="0.2">
      <c r="B34" s="42" t="s">
        <v>61</v>
      </c>
      <c r="C34" s="77">
        <v>0</v>
      </c>
      <c r="D34" s="77">
        <v>0</v>
      </c>
      <c r="E34" s="85"/>
      <c r="F34" s="83" t="s">
        <v>113</v>
      </c>
      <c r="G34" s="77">
        <v>233240247.69999999</v>
      </c>
      <c r="H34" s="77">
        <v>210961274.80000001</v>
      </c>
      <c r="AC34" s="57"/>
    </row>
    <row r="35" spans="2:29" ht="12.75" x14ac:dyDescent="0.2">
      <c r="B35" s="42" t="s">
        <v>62</v>
      </c>
      <c r="C35" s="77">
        <v>0</v>
      </c>
      <c r="D35" s="77">
        <v>0</v>
      </c>
      <c r="E35" s="85"/>
      <c r="F35" s="83" t="s">
        <v>114</v>
      </c>
      <c r="G35" s="77">
        <v>0</v>
      </c>
      <c r="H35" s="77">
        <v>0</v>
      </c>
      <c r="AC35" s="57"/>
    </row>
    <row r="36" spans="2:29" ht="12.75" x14ac:dyDescent="0.2">
      <c r="B36" s="42" t="s">
        <v>204</v>
      </c>
      <c r="C36" s="77">
        <v>0</v>
      </c>
      <c r="D36" s="77">
        <v>0</v>
      </c>
      <c r="E36" s="85"/>
      <c r="F36" s="83" t="s">
        <v>205</v>
      </c>
      <c r="G36" s="77">
        <v>0</v>
      </c>
      <c r="H36" s="77">
        <v>0</v>
      </c>
      <c r="AC36" s="57"/>
    </row>
    <row r="37" spans="2:29" ht="12.75" x14ac:dyDescent="0.2">
      <c r="B37" s="42" t="s">
        <v>64</v>
      </c>
      <c r="C37" s="77">
        <v>0</v>
      </c>
      <c r="D37" s="77">
        <v>0</v>
      </c>
      <c r="E37" s="85"/>
      <c r="F37" s="83" t="s">
        <v>206</v>
      </c>
      <c r="G37" s="77">
        <v>0</v>
      </c>
      <c r="H37" s="77">
        <v>0</v>
      </c>
      <c r="AC37" s="57"/>
    </row>
    <row r="38" spans="2:29" ht="12.75" x14ac:dyDescent="0.2">
      <c r="B38" s="51" t="s">
        <v>207</v>
      </c>
      <c r="C38" s="73">
        <v>578456.49</v>
      </c>
      <c r="D38" s="73">
        <v>578456.49</v>
      </c>
      <c r="E38" s="85"/>
      <c r="F38" s="83" t="s">
        <v>117</v>
      </c>
      <c r="G38" s="77">
        <v>0</v>
      </c>
      <c r="H38" s="77">
        <v>0</v>
      </c>
      <c r="AC38" s="57"/>
    </row>
    <row r="39" spans="2:29" ht="12.75" x14ac:dyDescent="0.2">
      <c r="B39" s="51" t="s">
        <v>208</v>
      </c>
      <c r="C39" s="73">
        <f>SUM(C40:C41)</f>
        <v>0</v>
      </c>
      <c r="D39" s="73">
        <f>SUM(D40:D41)</f>
        <v>0</v>
      </c>
      <c r="E39" s="85"/>
      <c r="F39" s="82" t="s">
        <v>209</v>
      </c>
      <c r="G39" s="73">
        <f>SUM(G40:G42)</f>
        <v>0</v>
      </c>
      <c r="H39" s="73">
        <f>SUM(H40:H42)</f>
        <v>0</v>
      </c>
      <c r="AC39" s="57"/>
    </row>
    <row r="40" spans="2:29" ht="12.75" x14ac:dyDescent="0.2">
      <c r="B40" s="42" t="s">
        <v>210</v>
      </c>
      <c r="C40" s="77">
        <v>0</v>
      </c>
      <c r="D40" s="77">
        <v>0</v>
      </c>
      <c r="E40" s="85"/>
      <c r="F40" s="83" t="s">
        <v>119</v>
      </c>
      <c r="G40" s="77">
        <v>0</v>
      </c>
      <c r="H40" s="77">
        <v>0</v>
      </c>
      <c r="AC40" s="57"/>
    </row>
    <row r="41" spans="2:29" ht="12.75" x14ac:dyDescent="0.2">
      <c r="B41" s="42" t="s">
        <v>68</v>
      </c>
      <c r="C41" s="77">
        <v>0</v>
      </c>
      <c r="D41" s="77">
        <v>0</v>
      </c>
      <c r="E41" s="85"/>
      <c r="F41" s="83" t="s">
        <v>120</v>
      </c>
      <c r="G41" s="77">
        <v>0</v>
      </c>
      <c r="H41" s="77">
        <v>0</v>
      </c>
      <c r="AC41" s="57"/>
    </row>
    <row r="42" spans="2:29" ht="12.75" x14ac:dyDescent="0.2">
      <c r="B42" s="51" t="s">
        <v>211</v>
      </c>
      <c r="C42" s="73">
        <f>SUM(C43:C46)</f>
        <v>0</v>
      </c>
      <c r="D42" s="73">
        <f>SUM(D43:D46)</f>
        <v>0</v>
      </c>
      <c r="E42" s="85"/>
      <c r="F42" s="83" t="s">
        <v>121</v>
      </c>
      <c r="G42" s="77">
        <v>0</v>
      </c>
      <c r="H42" s="77">
        <v>0</v>
      </c>
      <c r="AC42" s="57"/>
    </row>
    <row r="43" spans="2:29" ht="12.75" x14ac:dyDescent="0.2">
      <c r="B43" s="42" t="s">
        <v>70</v>
      </c>
      <c r="C43" s="77">
        <v>0</v>
      </c>
      <c r="D43" s="77">
        <v>0</v>
      </c>
      <c r="E43" s="85"/>
      <c r="F43" s="82" t="s">
        <v>212</v>
      </c>
      <c r="G43" s="73">
        <f>SUM(G44:G46)</f>
        <v>1426803458.04</v>
      </c>
      <c r="H43" s="73">
        <f>SUM(H44:H46)</f>
        <v>853202279.99000001</v>
      </c>
      <c r="AC43" s="57"/>
    </row>
    <row r="44" spans="2:29" ht="12.75" x14ac:dyDescent="0.2">
      <c r="B44" s="42" t="s">
        <v>71</v>
      </c>
      <c r="C44" s="77">
        <v>0</v>
      </c>
      <c r="D44" s="77">
        <v>0</v>
      </c>
      <c r="E44" s="85"/>
      <c r="F44" s="83" t="s">
        <v>123</v>
      </c>
      <c r="G44" s="77">
        <v>165895643.55000001</v>
      </c>
      <c r="H44" s="77">
        <v>53645343.130000003</v>
      </c>
      <c r="AC44" s="57"/>
    </row>
    <row r="45" spans="2:29" ht="12.75" x14ac:dyDescent="0.2">
      <c r="B45" s="42" t="s">
        <v>213</v>
      </c>
      <c r="C45" s="77">
        <v>0</v>
      </c>
      <c r="D45" s="77">
        <v>0</v>
      </c>
      <c r="E45" s="85"/>
      <c r="F45" s="83" t="s">
        <v>124</v>
      </c>
      <c r="G45" s="77">
        <v>915520409.29999995</v>
      </c>
      <c r="H45" s="77">
        <v>464906333.67000002</v>
      </c>
      <c r="AC45" s="57"/>
    </row>
    <row r="46" spans="2:29" ht="12.75" x14ac:dyDescent="0.2">
      <c r="B46" s="42" t="s">
        <v>73</v>
      </c>
      <c r="C46" s="77">
        <v>0</v>
      </c>
      <c r="D46" s="77">
        <v>0</v>
      </c>
      <c r="E46" s="85"/>
      <c r="F46" s="83" t="s">
        <v>125</v>
      </c>
      <c r="G46" s="77">
        <v>345387405.19</v>
      </c>
      <c r="H46" s="77">
        <v>334650603.19</v>
      </c>
      <c r="AC46" s="57"/>
    </row>
    <row r="47" spans="2:29" ht="12.75" x14ac:dyDescent="0.2">
      <c r="B47" s="42"/>
      <c r="C47" s="77"/>
      <c r="D47" s="77"/>
      <c r="E47" s="85"/>
      <c r="F47" s="83"/>
      <c r="G47" s="77"/>
      <c r="H47" s="77"/>
      <c r="AC47" s="57"/>
    </row>
    <row r="48" spans="2:29" ht="12.75" x14ac:dyDescent="0.2">
      <c r="B48" s="51" t="s">
        <v>214</v>
      </c>
      <c r="C48" s="73">
        <f>+C10+C18+C26+C32+C38+C39+C42</f>
        <v>7123770703.9800005</v>
      </c>
      <c r="D48" s="73">
        <f>+D10+D18+D26+D32+D38+D39+D42</f>
        <v>2224852722.96</v>
      </c>
      <c r="E48" s="85"/>
      <c r="F48" s="82" t="s">
        <v>215</v>
      </c>
      <c r="G48" s="73">
        <f>+G10+G20+G24+G27+G28+G32+G39+G43</f>
        <v>5615005379.2299995</v>
      </c>
      <c r="H48" s="73">
        <f>+H10+H20+H24+H27+H28+H32+H39+H43</f>
        <v>6632560097.6500006</v>
      </c>
      <c r="AC48" s="57"/>
    </row>
    <row r="49" spans="2:29" ht="12.75" x14ac:dyDescent="0.2">
      <c r="B49" s="42"/>
      <c r="C49" s="77"/>
      <c r="D49" s="77"/>
      <c r="E49" s="85"/>
      <c r="F49" s="83"/>
      <c r="G49" s="77"/>
      <c r="H49" s="77"/>
      <c r="AC49" s="57"/>
    </row>
    <row r="50" spans="2:29" ht="12.75" x14ac:dyDescent="0.2">
      <c r="B50" s="51" t="s">
        <v>216</v>
      </c>
      <c r="C50" s="77"/>
      <c r="D50" s="77"/>
      <c r="E50" s="85"/>
      <c r="F50" s="82" t="s">
        <v>217</v>
      </c>
      <c r="G50" s="77"/>
      <c r="H50" s="77"/>
      <c r="AC50" s="57"/>
    </row>
    <row r="51" spans="2:29" ht="12.75" x14ac:dyDescent="0.2">
      <c r="B51" s="42" t="s">
        <v>218</v>
      </c>
      <c r="C51" s="77">
        <v>27860613642.540001</v>
      </c>
      <c r="D51" s="77">
        <v>27562301726.75</v>
      </c>
      <c r="E51" s="85"/>
      <c r="F51" s="83" t="s">
        <v>219</v>
      </c>
      <c r="G51" s="77">
        <v>0</v>
      </c>
      <c r="H51" s="77">
        <v>0</v>
      </c>
      <c r="AC51" s="57"/>
    </row>
    <row r="52" spans="2:29" ht="12.75" x14ac:dyDescent="0.2">
      <c r="B52" s="42" t="s">
        <v>220</v>
      </c>
      <c r="C52" s="77">
        <v>180010314.5</v>
      </c>
      <c r="D52" s="77">
        <v>180010314.5</v>
      </c>
      <c r="E52" s="85"/>
      <c r="F52" s="83" t="s">
        <v>221</v>
      </c>
      <c r="G52" s="77">
        <v>0</v>
      </c>
      <c r="H52" s="77">
        <v>0</v>
      </c>
      <c r="AB52" s="57"/>
      <c r="AC52" s="57"/>
    </row>
    <row r="53" spans="2:29" ht="12.75" x14ac:dyDescent="0.2">
      <c r="B53" s="42" t="s">
        <v>222</v>
      </c>
      <c r="C53" s="77">
        <v>26721355953.560001</v>
      </c>
      <c r="D53" s="77">
        <v>26652833539.139999</v>
      </c>
      <c r="E53" s="85"/>
      <c r="F53" s="83" t="s">
        <v>223</v>
      </c>
      <c r="G53" s="77">
        <v>19468696271.119999</v>
      </c>
      <c r="H53" s="77">
        <v>18841085626.900002</v>
      </c>
      <c r="AB53" s="79"/>
      <c r="AC53" s="57"/>
    </row>
    <row r="54" spans="2:29" ht="12.75" x14ac:dyDescent="0.2">
      <c r="B54" s="42" t="s">
        <v>224</v>
      </c>
      <c r="C54" s="77">
        <v>3721594679.1399999</v>
      </c>
      <c r="D54" s="77">
        <v>3646680264.54</v>
      </c>
      <c r="E54" s="85"/>
      <c r="F54" s="83" t="s">
        <v>225</v>
      </c>
      <c r="G54" s="77">
        <v>0</v>
      </c>
      <c r="H54" s="77">
        <v>0</v>
      </c>
      <c r="AC54" s="57"/>
    </row>
    <row r="55" spans="2:29" ht="12.75" x14ac:dyDescent="0.2">
      <c r="B55" s="42" t="s">
        <v>226</v>
      </c>
      <c r="C55" s="77">
        <v>167323450.16</v>
      </c>
      <c r="D55" s="77">
        <v>167323450.16</v>
      </c>
      <c r="E55" s="85"/>
      <c r="F55" s="83" t="s">
        <v>227</v>
      </c>
      <c r="G55" s="77">
        <v>0</v>
      </c>
      <c r="H55" s="77">
        <v>0</v>
      </c>
      <c r="AC55" s="57"/>
    </row>
    <row r="56" spans="2:29" ht="12.75" x14ac:dyDescent="0.2">
      <c r="B56" s="42" t="s">
        <v>228</v>
      </c>
      <c r="C56" s="77">
        <v>-1140295698.6400001</v>
      </c>
      <c r="D56" s="77">
        <v>-1139076499.74</v>
      </c>
      <c r="E56" s="85"/>
      <c r="F56" s="83" t="s">
        <v>229</v>
      </c>
      <c r="G56" s="77">
        <v>0</v>
      </c>
      <c r="H56" s="77">
        <v>0</v>
      </c>
      <c r="AC56" s="57"/>
    </row>
    <row r="57" spans="2:29" ht="12.75" x14ac:dyDescent="0.2">
      <c r="B57" s="42" t="s">
        <v>230</v>
      </c>
      <c r="C57" s="77">
        <v>32457644.670000002</v>
      </c>
      <c r="D57" s="77">
        <v>32457644.670000002</v>
      </c>
      <c r="E57" s="85"/>
      <c r="F57" s="83"/>
      <c r="G57" s="77"/>
      <c r="H57" s="77"/>
      <c r="AC57" s="57"/>
    </row>
    <row r="58" spans="2:29" ht="12.75" x14ac:dyDescent="0.2">
      <c r="B58" s="42" t="s">
        <v>231</v>
      </c>
      <c r="C58" s="77">
        <v>0</v>
      </c>
      <c r="D58" s="77">
        <v>0</v>
      </c>
      <c r="E58" s="85"/>
      <c r="F58" s="82" t="s">
        <v>232</v>
      </c>
      <c r="G58" s="73">
        <f>SUM(G51:G57)</f>
        <v>19468696271.119999</v>
      </c>
      <c r="H58" s="73">
        <f>SUM(H51:H57)</f>
        <v>18841085626.900002</v>
      </c>
      <c r="AC58" s="57"/>
    </row>
    <row r="59" spans="2:29" ht="12.75" x14ac:dyDescent="0.2">
      <c r="B59" s="42" t="s">
        <v>233</v>
      </c>
      <c r="C59" s="77">
        <v>0</v>
      </c>
      <c r="D59" s="77">
        <v>0</v>
      </c>
      <c r="E59" s="85"/>
      <c r="F59" s="85"/>
      <c r="G59" s="77"/>
      <c r="H59" s="77"/>
      <c r="AC59" s="57"/>
    </row>
    <row r="60" spans="2:29" ht="12.75" x14ac:dyDescent="0.2">
      <c r="B60" s="42"/>
      <c r="C60" s="77"/>
      <c r="D60" s="77"/>
      <c r="E60" s="85"/>
      <c r="F60" s="82" t="s">
        <v>234</v>
      </c>
      <c r="G60" s="73">
        <f>+G48+G58</f>
        <v>25083701650.349998</v>
      </c>
      <c r="H60" s="73">
        <f>+H48+H58</f>
        <v>25473645724.550003</v>
      </c>
      <c r="AC60" s="57"/>
    </row>
    <row r="61" spans="2:29" ht="12.75" x14ac:dyDescent="0.2">
      <c r="B61" s="51" t="s">
        <v>235</v>
      </c>
      <c r="C61" s="73">
        <f>SUM(C51:C60)</f>
        <v>57543059985.930008</v>
      </c>
      <c r="D61" s="73">
        <f>SUM(D51:D60)</f>
        <v>57102530440.020004</v>
      </c>
      <c r="E61" s="85"/>
      <c r="F61" s="83"/>
      <c r="G61" s="77"/>
      <c r="H61" s="77"/>
      <c r="AC61" s="57"/>
    </row>
    <row r="62" spans="2:29" ht="12.75" x14ac:dyDescent="0.2">
      <c r="B62" s="42"/>
      <c r="C62" s="77"/>
      <c r="D62" s="77"/>
      <c r="E62" s="85"/>
      <c r="F62" s="82" t="s">
        <v>236</v>
      </c>
      <c r="G62" s="77"/>
      <c r="H62" s="77"/>
      <c r="AC62" s="57"/>
    </row>
    <row r="63" spans="2:29" ht="12.75" x14ac:dyDescent="0.2">
      <c r="B63" s="51" t="s">
        <v>237</v>
      </c>
      <c r="C63" s="73">
        <f>+C48+C61</f>
        <v>64666830689.910011</v>
      </c>
      <c r="D63" s="73">
        <f>+D48+D61</f>
        <v>59327383162.980003</v>
      </c>
      <c r="E63" s="85"/>
      <c r="F63" s="83"/>
      <c r="G63" s="77"/>
      <c r="H63" s="77"/>
      <c r="AC63" s="57"/>
    </row>
    <row r="64" spans="2:29" ht="12.75" x14ac:dyDescent="0.2">
      <c r="B64" s="42"/>
      <c r="C64" s="81"/>
      <c r="D64" s="75"/>
      <c r="E64" s="83"/>
      <c r="F64" s="82" t="s">
        <v>238</v>
      </c>
      <c r="G64" s="73">
        <f>SUM(G65:G67)</f>
        <v>37301693641.409996</v>
      </c>
      <c r="H64" s="73">
        <f>SUM(H65:H67)</f>
        <v>36872608224.989998</v>
      </c>
      <c r="AC64" s="57"/>
    </row>
    <row r="65" spans="2:29" ht="12.75" x14ac:dyDescent="0.2">
      <c r="B65" s="42"/>
      <c r="C65" s="63"/>
      <c r="D65" s="75"/>
      <c r="E65" s="83"/>
      <c r="F65" s="83" t="s">
        <v>239</v>
      </c>
      <c r="G65" s="77">
        <v>37292522123.449997</v>
      </c>
      <c r="H65" s="77">
        <v>36863436707.029999</v>
      </c>
      <c r="AC65" s="57"/>
    </row>
    <row r="66" spans="2:29" ht="12.75" x14ac:dyDescent="0.2">
      <c r="B66" s="42"/>
      <c r="C66" s="63"/>
      <c r="D66" s="75"/>
      <c r="E66" s="83"/>
      <c r="F66" s="83" t="s">
        <v>240</v>
      </c>
      <c r="G66" s="77">
        <v>0</v>
      </c>
      <c r="H66" s="77">
        <v>0</v>
      </c>
      <c r="AC66" s="57"/>
    </row>
    <row r="67" spans="2:29" ht="12.75" x14ac:dyDescent="0.2">
      <c r="B67" s="42"/>
      <c r="C67" s="63"/>
      <c r="D67" s="75"/>
      <c r="E67" s="83"/>
      <c r="F67" s="83" t="s">
        <v>241</v>
      </c>
      <c r="G67" s="77">
        <v>9171517.9600000009</v>
      </c>
      <c r="H67" s="77">
        <v>9171517.9600000009</v>
      </c>
      <c r="AC67" s="57"/>
    </row>
    <row r="68" spans="2:29" ht="12.75" x14ac:dyDescent="0.2">
      <c r="B68" s="42"/>
      <c r="C68" s="63"/>
      <c r="D68" s="75"/>
      <c r="E68" s="83"/>
      <c r="F68" s="83"/>
      <c r="G68" s="77"/>
      <c r="H68" s="77"/>
      <c r="AC68" s="57"/>
    </row>
    <row r="69" spans="2:29" ht="12.75" x14ac:dyDescent="0.2">
      <c r="B69" s="42"/>
      <c r="C69" s="63"/>
      <c r="D69" s="75"/>
      <c r="E69" s="83"/>
      <c r="F69" s="82" t="s">
        <v>242</v>
      </c>
      <c r="G69" s="73">
        <f>SUM(G70:G74)</f>
        <v>2281435398.6199989</v>
      </c>
      <c r="H69" s="73">
        <f>SUM(H70:H74)</f>
        <v>-3018870786.5600014</v>
      </c>
      <c r="AC69" s="57"/>
    </row>
    <row r="70" spans="2:29" ht="12.75" x14ac:dyDescent="0.2">
      <c r="B70" s="42"/>
      <c r="C70" s="63"/>
      <c r="D70" s="75"/>
      <c r="E70" s="83"/>
      <c r="F70" s="83" t="s">
        <v>243</v>
      </c>
      <c r="G70" s="77">
        <f>3172130713.77+1878470692.68</f>
        <v>5050601406.4499998</v>
      </c>
      <c r="H70" s="77">
        <v>2618854488.7399998</v>
      </c>
      <c r="AC70" s="57"/>
    </row>
    <row r="71" spans="2:29" ht="12.75" x14ac:dyDescent="0.2">
      <c r="B71" s="42"/>
      <c r="C71" s="63"/>
      <c r="D71" s="75"/>
      <c r="E71" s="83"/>
      <c r="F71" s="83" t="s">
        <v>244</v>
      </c>
      <c r="G71" s="77">
        <v>12173300079.32</v>
      </c>
      <c r="H71" s="77">
        <v>9554445590.5799999</v>
      </c>
      <c r="AC71" s="57"/>
    </row>
    <row r="72" spans="2:29" ht="12.75" x14ac:dyDescent="0.2">
      <c r="B72" s="42"/>
      <c r="C72" s="63"/>
      <c r="D72" s="75"/>
      <c r="E72" s="83"/>
      <c r="F72" s="83" t="s">
        <v>245</v>
      </c>
      <c r="G72" s="77">
        <v>6638211712.0900002</v>
      </c>
      <c r="H72" s="77">
        <v>6638211712.0900002</v>
      </c>
      <c r="AC72" s="57"/>
    </row>
    <row r="73" spans="2:29" ht="12.75" x14ac:dyDescent="0.2">
      <c r="B73" s="42"/>
      <c r="C73" s="63"/>
      <c r="D73" s="75"/>
      <c r="E73" s="83"/>
      <c r="F73" s="83" t="s">
        <v>246</v>
      </c>
      <c r="G73" s="77">
        <v>0</v>
      </c>
      <c r="H73" s="77">
        <v>0</v>
      </c>
      <c r="AC73" s="57"/>
    </row>
    <row r="74" spans="2:29" ht="12.75" x14ac:dyDescent="0.2">
      <c r="B74" s="42"/>
      <c r="C74" s="63"/>
      <c r="D74" s="75"/>
      <c r="E74" s="83"/>
      <c r="F74" s="83" t="s">
        <v>247</v>
      </c>
      <c r="G74" s="77">
        <v>-21580677799.240002</v>
      </c>
      <c r="H74" s="77">
        <v>-21830382577.970001</v>
      </c>
      <c r="AC74" s="57"/>
    </row>
    <row r="75" spans="2:29" ht="12.75" x14ac:dyDescent="0.2">
      <c r="B75" s="42"/>
      <c r="C75" s="63"/>
      <c r="D75" s="75"/>
      <c r="E75" s="83"/>
      <c r="F75" s="83"/>
      <c r="G75" s="77"/>
      <c r="H75" s="77"/>
      <c r="AC75" s="57"/>
    </row>
    <row r="76" spans="2:29" ht="25.5" x14ac:dyDescent="0.2">
      <c r="B76" s="42"/>
      <c r="C76" s="63"/>
      <c r="D76" s="75"/>
      <c r="E76" s="83"/>
      <c r="F76" s="87" t="s">
        <v>248</v>
      </c>
      <c r="G76" s="73">
        <v>0</v>
      </c>
      <c r="H76" s="73">
        <v>0</v>
      </c>
      <c r="AC76" s="57"/>
    </row>
    <row r="77" spans="2:29" ht="12.75" x14ac:dyDescent="0.2">
      <c r="B77" s="42"/>
      <c r="C77" s="63"/>
      <c r="D77" s="75"/>
      <c r="E77" s="83"/>
      <c r="F77" s="83" t="s">
        <v>249</v>
      </c>
      <c r="G77" s="77">
        <v>0</v>
      </c>
      <c r="H77" s="77">
        <v>0</v>
      </c>
      <c r="AC77" s="57"/>
    </row>
    <row r="78" spans="2:29" ht="12.75" x14ac:dyDescent="0.2">
      <c r="B78" s="42"/>
      <c r="C78" s="63"/>
      <c r="D78" s="75"/>
      <c r="E78" s="83"/>
      <c r="F78" s="83" t="s">
        <v>250</v>
      </c>
      <c r="G78" s="77">
        <v>0</v>
      </c>
      <c r="H78" s="77">
        <v>0</v>
      </c>
      <c r="AC78" s="57"/>
    </row>
    <row r="79" spans="2:29" ht="12.75" x14ac:dyDescent="0.2">
      <c r="B79" s="42"/>
      <c r="C79" s="63"/>
      <c r="D79" s="75"/>
      <c r="E79" s="83"/>
      <c r="F79" s="83"/>
      <c r="G79" s="77"/>
      <c r="H79" s="77"/>
      <c r="AC79" s="57"/>
    </row>
    <row r="80" spans="2:29" ht="12.75" x14ac:dyDescent="0.2">
      <c r="B80" s="42"/>
      <c r="C80" s="63"/>
      <c r="D80" s="75"/>
      <c r="E80" s="83"/>
      <c r="F80" s="82" t="s">
        <v>251</v>
      </c>
      <c r="G80" s="73">
        <f>+G64++G69+G76</f>
        <v>39583129040.029999</v>
      </c>
      <c r="H80" s="73">
        <f>+H64+H69</f>
        <v>33853737438.429996</v>
      </c>
      <c r="AC80" s="57"/>
    </row>
    <row r="81" spans="2:29" ht="12.75" x14ac:dyDescent="0.2">
      <c r="B81" s="42"/>
      <c r="C81" s="63"/>
      <c r="D81" s="75"/>
      <c r="E81" s="83"/>
      <c r="F81" s="83"/>
      <c r="G81" s="77"/>
      <c r="H81" s="77"/>
      <c r="AC81" s="57"/>
    </row>
    <row r="82" spans="2:29" ht="12.75" x14ac:dyDescent="0.2">
      <c r="B82" s="42"/>
      <c r="C82" s="63"/>
      <c r="D82" s="75"/>
      <c r="E82" s="83"/>
      <c r="F82" s="82" t="s">
        <v>252</v>
      </c>
      <c r="G82" s="73">
        <f>+G60+G80</f>
        <v>64666830690.379997</v>
      </c>
      <c r="H82" s="73">
        <f>+H60+H80</f>
        <v>59327383162.979996</v>
      </c>
      <c r="AC82" s="57"/>
    </row>
    <row r="83" spans="2:29" ht="12.75" thickBot="1" x14ac:dyDescent="0.25">
      <c r="B83" s="43"/>
      <c r="C83" s="66"/>
      <c r="D83" s="68"/>
      <c r="E83" s="44"/>
      <c r="F83" s="45"/>
      <c r="G83" s="67"/>
      <c r="H83" s="67"/>
      <c r="AC83" s="57"/>
    </row>
    <row r="84" spans="2:29" x14ac:dyDescent="0.2">
      <c r="G84" s="79"/>
    </row>
    <row r="85" spans="2:29" x14ac:dyDescent="0.2">
      <c r="C85" s="79"/>
      <c r="G85" s="57"/>
      <c r="H85" s="57"/>
    </row>
    <row r="86" spans="2:29" ht="12.75" x14ac:dyDescent="0.2">
      <c r="G86" s="79"/>
      <c r="H86" s="84"/>
    </row>
    <row r="87" spans="2:29" x14ac:dyDescent="0.2">
      <c r="G87" s="79"/>
    </row>
  </sheetData>
  <mergeCells count="4">
    <mergeCell ref="B3:H3"/>
    <mergeCell ref="B4:H4"/>
    <mergeCell ref="B5:H5"/>
    <mergeCell ref="B6:H6"/>
  </mergeCells>
  <pageMargins left="0.7" right="0.7" top="0.75" bottom="0.75" header="0.3" footer="0.3"/>
  <pageSetup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C1:L48"/>
  <sheetViews>
    <sheetView showGridLines="0" workbookViewId="0">
      <selection activeCell="A2" sqref="A2"/>
    </sheetView>
  </sheetViews>
  <sheetFormatPr baseColWidth="10" defaultColWidth="9.1640625" defaultRowHeight="11.25" x14ac:dyDescent="0.2"/>
  <cols>
    <col min="1" max="1" width="3.1640625" customWidth="1"/>
    <col min="2" max="2" width="1.1640625" customWidth="1"/>
    <col min="3" max="3" width="19" hidden="1" customWidth="1"/>
    <col min="4" max="4" width="15.1640625" hidden="1" customWidth="1"/>
    <col min="5" max="5" width="8.6640625" hidden="1" customWidth="1"/>
    <col min="6" max="6" width="8.6640625" customWidth="1"/>
    <col min="7" max="11" width="21.6640625" customWidth="1"/>
  </cols>
  <sheetData>
    <row r="1" spans="3:12" ht="24" customHeight="1" x14ac:dyDescent="0.3">
      <c r="H1" s="2" t="s">
        <v>0</v>
      </c>
    </row>
    <row r="2" spans="3:12" s="6" customFormat="1" ht="33.75" customHeight="1" x14ac:dyDescent="0.2">
      <c r="H2" s="13" t="s">
        <v>9</v>
      </c>
      <c r="I2" s="15" t="s">
        <v>10</v>
      </c>
      <c r="K2" s="13" t="s">
        <v>7</v>
      </c>
      <c r="L2" s="15" t="s">
        <v>268</v>
      </c>
    </row>
    <row r="3" spans="3:12" s="5" customFormat="1" ht="18" customHeight="1" x14ac:dyDescent="0.2"/>
    <row r="5" spans="3:12" ht="12.75" hidden="1" x14ac:dyDescent="0.2">
      <c r="G5" s="8" t="s">
        <v>1</v>
      </c>
      <c r="H5" s="3"/>
      <c r="I5" s="3"/>
      <c r="J5" s="3"/>
      <c r="K5" s="4"/>
    </row>
    <row r="6" spans="3:12" hidden="1" x14ac:dyDescent="0.2">
      <c r="G6" s="31" t="s">
        <v>9</v>
      </c>
      <c r="H6" s="32" t="s">
        <v>10</v>
      </c>
      <c r="I6" s="10"/>
      <c r="J6" s="10" t="s">
        <v>18</v>
      </c>
      <c r="K6" s="33" t="s">
        <v>270</v>
      </c>
    </row>
    <row r="7" spans="3:12" hidden="1" x14ac:dyDescent="0.2">
      <c r="G7" s="29" t="s">
        <v>15</v>
      </c>
      <c r="H7" s="30" t="s">
        <v>267</v>
      </c>
      <c r="I7" s="11"/>
      <c r="J7" s="11" t="s">
        <v>11</v>
      </c>
      <c r="K7" s="28" t="s">
        <v>266</v>
      </c>
    </row>
    <row r="8" spans="3:12" hidden="1" x14ac:dyDescent="0.2">
      <c r="G8" s="29" t="s">
        <v>8</v>
      </c>
      <c r="H8" s="30" t="s">
        <v>260</v>
      </c>
      <c r="I8" s="11"/>
      <c r="J8" s="11" t="s">
        <v>29</v>
      </c>
      <c r="K8" s="28" t="s">
        <v>269</v>
      </c>
    </row>
    <row r="9" spans="3:12" hidden="1" x14ac:dyDescent="0.2">
      <c r="G9" s="29" t="s">
        <v>16</v>
      </c>
      <c r="H9" s="30" t="s">
        <v>17</v>
      </c>
      <c r="I9" s="11"/>
      <c r="J9" s="11" t="s">
        <v>28</v>
      </c>
      <c r="K9" s="28" t="s">
        <v>264</v>
      </c>
    </row>
    <row r="10" spans="3:12" hidden="1" x14ac:dyDescent="0.2">
      <c r="G10" s="29" t="s">
        <v>13</v>
      </c>
      <c r="H10" s="30" t="s">
        <v>14</v>
      </c>
      <c r="I10" s="11"/>
      <c r="J10" s="11" t="s">
        <v>7</v>
      </c>
      <c r="K10" s="28" t="s">
        <v>271</v>
      </c>
    </row>
    <row r="11" spans="3:12" hidden="1" x14ac:dyDescent="0.2">
      <c r="G11" s="26" t="s">
        <v>5</v>
      </c>
      <c r="H11" s="27" t="s">
        <v>6</v>
      </c>
      <c r="I11" s="12"/>
      <c r="J11" s="12" t="s">
        <v>7</v>
      </c>
      <c r="K11" s="34" t="s">
        <v>268</v>
      </c>
    </row>
    <row r="14" spans="3:12" ht="12.75" x14ac:dyDescent="0.2">
      <c r="C14" s="14" t="s">
        <v>4</v>
      </c>
      <c r="D14" s="14"/>
      <c r="F14" t="s">
        <v>3</v>
      </c>
    </row>
    <row r="15" spans="3:12" x14ac:dyDescent="0.2">
      <c r="C15" s="23" t="s">
        <v>19</v>
      </c>
      <c r="D15" s="23" t="s">
        <v>20</v>
      </c>
      <c r="F15" t="s">
        <v>3</v>
      </c>
    </row>
    <row r="16" spans="3:12" x14ac:dyDescent="0.2">
      <c r="C16" s="24" t="s">
        <v>21</v>
      </c>
      <c r="D16" s="24" t="s">
        <v>20</v>
      </c>
      <c r="F16" t="s">
        <v>3</v>
      </c>
    </row>
    <row r="17" spans="3:6" x14ac:dyDescent="0.2">
      <c r="C17" s="24" t="s">
        <v>22</v>
      </c>
      <c r="D17" s="24" t="s">
        <v>20</v>
      </c>
      <c r="F17" t="s">
        <v>3</v>
      </c>
    </row>
    <row r="18" spans="3:6" x14ac:dyDescent="0.2">
      <c r="C18" s="24" t="s">
        <v>263</v>
      </c>
      <c r="D18" s="24" t="s">
        <v>20</v>
      </c>
      <c r="F18" t="s">
        <v>3</v>
      </c>
    </row>
    <row r="19" spans="3:6" x14ac:dyDescent="0.2">
      <c r="C19" s="24" t="s">
        <v>23</v>
      </c>
      <c r="D19" s="24" t="s">
        <v>20</v>
      </c>
      <c r="F19" t="s">
        <v>3</v>
      </c>
    </row>
    <row r="20" spans="3:6" x14ac:dyDescent="0.2">
      <c r="C20" s="24" t="s">
        <v>24</v>
      </c>
      <c r="D20" s="24" t="s">
        <v>20</v>
      </c>
      <c r="F20" t="s">
        <v>3</v>
      </c>
    </row>
    <row r="21" spans="3:6" x14ac:dyDescent="0.2">
      <c r="C21" s="24" t="s">
        <v>25</v>
      </c>
      <c r="D21" s="24" t="s">
        <v>20</v>
      </c>
      <c r="F21" t="s">
        <v>3</v>
      </c>
    </row>
    <row r="22" spans="3:6" x14ac:dyDescent="0.2">
      <c r="C22" s="24" t="s">
        <v>16</v>
      </c>
      <c r="D22" s="24" t="s">
        <v>20</v>
      </c>
      <c r="F22" t="s">
        <v>3</v>
      </c>
    </row>
    <row r="23" spans="3:6" x14ac:dyDescent="0.2">
      <c r="C23" s="24" t="s">
        <v>26</v>
      </c>
      <c r="D23" s="24" t="s">
        <v>20</v>
      </c>
      <c r="F23" t="s">
        <v>3</v>
      </c>
    </row>
    <row r="24" spans="3:6" x14ac:dyDescent="0.2">
      <c r="C24" s="25" t="s">
        <v>27</v>
      </c>
      <c r="D24" s="25" t="s">
        <v>20</v>
      </c>
      <c r="F24" t="s">
        <v>3</v>
      </c>
    </row>
    <row r="25" spans="3:6" x14ac:dyDescent="0.2">
      <c r="F25" t="s">
        <v>3</v>
      </c>
    </row>
    <row r="26" spans="3:6" x14ac:dyDescent="0.2">
      <c r="F26" t="s">
        <v>3</v>
      </c>
    </row>
    <row r="27" spans="3:6" x14ac:dyDescent="0.2">
      <c r="F27" t="s">
        <v>3</v>
      </c>
    </row>
    <row r="28" spans="3:6" x14ac:dyDescent="0.2">
      <c r="F28" t="s">
        <v>3</v>
      </c>
    </row>
    <row r="29" spans="3:6" x14ac:dyDescent="0.2">
      <c r="F29" t="s">
        <v>3</v>
      </c>
    </row>
    <row r="30" spans="3:6" x14ac:dyDescent="0.2">
      <c r="F30" t="s">
        <v>3</v>
      </c>
    </row>
    <row r="31" spans="3:6" x14ac:dyDescent="0.2">
      <c r="F31" t="s">
        <v>3</v>
      </c>
    </row>
    <row r="32" spans="3:6" x14ac:dyDescent="0.2">
      <c r="F32" t="s">
        <v>3</v>
      </c>
    </row>
    <row r="33" spans="6:6" x14ac:dyDescent="0.2">
      <c r="F33" t="s">
        <v>3</v>
      </c>
    </row>
    <row r="34" spans="6:6" x14ac:dyDescent="0.2">
      <c r="F34" t="s">
        <v>3</v>
      </c>
    </row>
    <row r="35" spans="6:6" x14ac:dyDescent="0.2">
      <c r="F35" t="s">
        <v>3</v>
      </c>
    </row>
    <row r="36" spans="6:6" x14ac:dyDescent="0.2">
      <c r="F36" t="s">
        <v>3</v>
      </c>
    </row>
    <row r="37" spans="6:6" x14ac:dyDescent="0.2">
      <c r="F37" t="s">
        <v>3</v>
      </c>
    </row>
    <row r="38" spans="6:6" x14ac:dyDescent="0.2">
      <c r="F38" t="s">
        <v>3</v>
      </c>
    </row>
    <row r="39" spans="6:6" x14ac:dyDescent="0.2">
      <c r="F39" t="s">
        <v>3</v>
      </c>
    </row>
    <row r="40" spans="6:6" x14ac:dyDescent="0.2">
      <c r="F40" t="s">
        <v>3</v>
      </c>
    </row>
    <row r="41" spans="6:6" x14ac:dyDescent="0.2">
      <c r="F41" t="s">
        <v>3</v>
      </c>
    </row>
    <row r="42" spans="6:6" x14ac:dyDescent="0.2">
      <c r="F42" t="s">
        <v>3</v>
      </c>
    </row>
    <row r="43" spans="6:6" x14ac:dyDescent="0.2">
      <c r="F43" t="s">
        <v>3</v>
      </c>
    </row>
    <row r="44" spans="6:6" x14ac:dyDescent="0.2">
      <c r="F44" t="s">
        <v>3</v>
      </c>
    </row>
    <row r="45" spans="6:6" x14ac:dyDescent="0.2">
      <c r="F45" t="s">
        <v>3</v>
      </c>
    </row>
    <row r="46" spans="6:6" x14ac:dyDescent="0.2">
      <c r="F46" t="s">
        <v>3</v>
      </c>
    </row>
    <row r="47" spans="6:6" x14ac:dyDescent="0.2">
      <c r="F47" t="s">
        <v>3</v>
      </c>
    </row>
    <row r="48" spans="6:6" x14ac:dyDescent="0.2">
      <c r="F48" t="s">
        <v>3</v>
      </c>
    </row>
  </sheetData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9D4907B-9BA1-492C-BB68-0877FFC4FF42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Table</vt:lpstr>
      <vt:lpstr>Sheet1</vt:lpstr>
      <vt:lpstr>Estado Situacion Financiera Det</vt:lpstr>
      <vt:lpstr>Graph</vt:lpstr>
      <vt:lpstr>Sheet1!Área_de_impresión</vt:lpstr>
      <vt:lpstr>Table!Área_de_impresión</vt:lpstr>
      <vt:lpstr>DF_GRID_1</vt:lpstr>
      <vt:lpstr>DF_NAVPANEL_13</vt:lpstr>
      <vt:lpstr>DF_NAVPANEL_18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 Detallado - LDF.</dc:title>
  <dc:creator>I027330</dc:creator>
  <cp:lastModifiedBy>SAR</cp:lastModifiedBy>
  <cp:lastPrinted>2023-04-27T02:56:48Z</cp:lastPrinted>
  <dcterms:created xsi:type="dcterms:W3CDTF">2006-05-18T10:01:57Z</dcterms:created>
  <dcterms:modified xsi:type="dcterms:W3CDTF">2023-04-29T02:33:09Z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1. Estado de Situación Financiera Detallado.xlsm</vt:lpwstr>
  </property>
  <property fmtid="{D5CDD505-2E9C-101B-9397-08002B2CF9AE}" pid="3" name="_AdHocReviewCycleID">
    <vt:i4>1722966194</vt:i4>
  </property>
  <property fmtid="{D5CDD505-2E9C-101B-9397-08002B2CF9AE}" pid="4" name="_NewReviewCycle">
    <vt:lpwstr/>
  </property>
  <property fmtid="{D5CDD505-2E9C-101B-9397-08002B2CF9AE}" pid="5" name="_EmailSubject">
    <vt:lpwstr/>
  </property>
  <property fmtid="{D5CDD505-2E9C-101B-9397-08002B2CF9AE}" pid="6" name="_AuthorEmail">
    <vt:lpwstr>heike.guder@sap.com</vt:lpwstr>
  </property>
  <property fmtid="{D5CDD505-2E9C-101B-9397-08002B2CF9AE}" pid="7" name="_AuthorEmailDisplayName">
    <vt:lpwstr>Guder, Heike</vt:lpwstr>
  </property>
  <property fmtid="{D5CDD505-2E9C-101B-9397-08002B2CF9AE}" pid="8" name="_PreviousAdHocReviewCycleID">
    <vt:i4>-1215345072</vt:i4>
  </property>
  <property fmtid="{D5CDD505-2E9C-101B-9397-08002B2CF9AE}" pid="9" name="_ReviewingToolsShownOnce">
    <vt:lpwstr/>
  </property>
  <property fmtid="{D5CDD505-2E9C-101B-9397-08002B2CF9AE}" pid="10" name="BExAnalyzer_Activesheet">
    <vt:lpwstr>Estado Situacion Financiera Det</vt:lpwstr>
  </property>
</Properties>
</file>